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300" windowWidth="15180" windowHeight="8655" activeTab="5"/>
  </bookViews>
  <sheets>
    <sheet name="1" sheetId="1" r:id="rId1"/>
    <sheet name="2" sheetId="2" r:id="rId2"/>
    <sheet name="3" sheetId="3" r:id="rId3"/>
    <sheet name="4" sheetId="4" r:id="rId4"/>
    <sheet name="5" sheetId="5" r:id="rId5"/>
    <sheet name="6" sheetId="6" r:id="rId6"/>
  </sheets>
  <definedNames>
    <definedName name="_xlnm._FilterDatabase" localSheetId="0" hidden="1">'1'!$A$11:$G$71</definedName>
    <definedName name="_xlnm._FilterDatabase" localSheetId="1" hidden="1">'2'!$A$11:$G$126</definedName>
    <definedName name="_xlnm._FilterDatabase" localSheetId="2" hidden="1">'3'!$A$11:$M$134</definedName>
    <definedName name="_xlnm._FilterDatabase" localSheetId="3" hidden="1">'4'!$A$20:$N$137</definedName>
    <definedName name="_xlnm.Print_Titles" localSheetId="0">'1'!$10:$11</definedName>
    <definedName name="_xlnm.Print_Titles" localSheetId="1">'2'!$10:$11</definedName>
    <definedName name="_xlnm.Print_Titles" localSheetId="2">'3'!$10:$11</definedName>
    <definedName name="_xlnm.Print_Titles" localSheetId="3">'4'!$19:$20</definedName>
    <definedName name="_xlnm.Print_Titles" localSheetId="4">'5'!$A$16:$IV$16</definedName>
    <definedName name="_xlnm.Print_Titles" localSheetId="5">'6'!$A$13:$IU$14</definedName>
    <definedName name="_xlnm.Print_Area" localSheetId="0">'1'!$A$1:$E$71</definedName>
    <definedName name="_xlnm.Print_Area" localSheetId="1">'2'!$A$1:$I$142</definedName>
    <definedName name="_xlnm.Print_Area" localSheetId="2">'3'!$A$1:$O$138</definedName>
    <definedName name="_xlnm.Print_Area" localSheetId="3">'4'!$A$1:$P$141</definedName>
    <definedName name="_xlnm.Print_Area" localSheetId="4">'5'!$A$1:$E$32</definedName>
    <definedName name="_xlnm.Print_Area" localSheetId="5">'6'!$A$1:$D$24</definedName>
  </definedNames>
  <calcPr calcId="144525"/>
</workbook>
</file>

<file path=xl/calcChain.xml><?xml version="1.0" encoding="utf-8"?>
<calcChain xmlns="http://schemas.openxmlformats.org/spreadsheetml/2006/main">
  <c r="D52" i="1" l="1"/>
  <c r="D51" i="1"/>
  <c r="C51" i="1"/>
  <c r="C52" i="1"/>
  <c r="O112" i="4" l="1"/>
  <c r="N112" i="4"/>
  <c r="O117" i="4"/>
  <c r="N117" i="4"/>
  <c r="A117" i="4"/>
  <c r="O34" i="4"/>
  <c r="N34" i="4"/>
  <c r="O37" i="4"/>
  <c r="N37" i="4"/>
  <c r="O36" i="4"/>
  <c r="N36" i="4"/>
  <c r="E27" i="5"/>
  <c r="A37" i="4"/>
  <c r="A36" i="4"/>
  <c r="D31" i="5"/>
  <c r="C31" i="5"/>
  <c r="C15" i="6"/>
  <c r="B15" i="6"/>
  <c r="C19" i="6"/>
  <c r="B19" i="6"/>
  <c r="M14" i="3"/>
  <c r="N13" i="3"/>
  <c r="N12" i="3" s="1"/>
  <c r="N15" i="3"/>
  <c r="M15" i="3"/>
  <c r="M13" i="3" s="1"/>
  <c r="M12" i="3" s="1"/>
  <c r="M24" i="3"/>
  <c r="N23" i="3"/>
  <c r="M23" i="3"/>
  <c r="N21" i="3"/>
  <c r="M21" i="3"/>
  <c r="N25" i="3"/>
  <c r="M25" i="3"/>
  <c r="N24" i="3"/>
  <c r="A25" i="3"/>
  <c r="A24" i="3"/>
  <c r="G24" i="3"/>
  <c r="H24" i="3"/>
  <c r="I24" i="3"/>
  <c r="N109" i="3"/>
  <c r="M109" i="3"/>
  <c r="N114" i="3"/>
  <c r="M114" i="3"/>
  <c r="H116" i="2"/>
  <c r="H115" i="2" s="1"/>
  <c r="I126" i="2"/>
  <c r="G116" i="2"/>
  <c r="I119" i="2"/>
  <c r="I120" i="2"/>
  <c r="I121" i="2"/>
  <c r="I122" i="2"/>
  <c r="I123" i="2"/>
  <c r="G20" i="2"/>
  <c r="H20" i="2"/>
  <c r="G19" i="2"/>
  <c r="G15" i="2"/>
  <c r="H15" i="2"/>
  <c r="I22" i="2"/>
  <c r="I23" i="2"/>
  <c r="C12" i="1"/>
  <c r="E61" i="1"/>
  <c r="D60" i="1"/>
  <c r="D59" i="1" s="1"/>
  <c r="E59" i="1" s="1"/>
  <c r="C59" i="1"/>
  <c r="C60" i="1"/>
  <c r="D64" i="1"/>
  <c r="D62" i="1" s="1"/>
  <c r="C64" i="1"/>
  <c r="C62" i="1" s="1"/>
  <c r="E65" i="1"/>
  <c r="E60" i="1" l="1"/>
  <c r="E64" i="1"/>
  <c r="E62" i="1" s="1"/>
  <c r="C22" i="6"/>
  <c r="B22" i="6"/>
  <c r="C16" i="6"/>
  <c r="B16" i="6"/>
  <c r="N135" i="3" l="1"/>
  <c r="M135" i="3"/>
  <c r="N113" i="3"/>
  <c r="M113" i="3"/>
  <c r="N67" i="3"/>
  <c r="M67" i="3"/>
  <c r="N42" i="3"/>
  <c r="M42" i="3"/>
  <c r="N38" i="3"/>
  <c r="M38" i="3"/>
  <c r="I118" i="2"/>
  <c r="I74" i="2"/>
  <c r="I37" i="2"/>
  <c r="I35" i="2"/>
  <c r="I21" i="2"/>
  <c r="I116" i="2"/>
  <c r="I15" i="2"/>
  <c r="I20" i="2"/>
  <c r="E55" i="1"/>
  <c r="D63" i="1"/>
  <c r="E58" i="1"/>
  <c r="E29" i="1"/>
  <c r="E15" i="1"/>
  <c r="E16" i="1"/>
  <c r="M111" i="3" l="1"/>
  <c r="N111" i="3"/>
  <c r="C63" i="1"/>
  <c r="E63" i="1" s="1"/>
  <c r="C28" i="1"/>
  <c r="O32" i="3" l="1"/>
  <c r="O33" i="3"/>
  <c r="O34" i="3"/>
  <c r="O35" i="3"/>
  <c r="O36" i="3"/>
  <c r="O16" i="3"/>
  <c r="O17" i="3"/>
  <c r="O18" i="3"/>
  <c r="O19" i="3"/>
  <c r="O20" i="3"/>
  <c r="A55" i="4" l="1"/>
  <c r="A110" i="3"/>
  <c r="A67" i="3"/>
  <c r="A42" i="3"/>
  <c r="A54" i="4" s="1"/>
  <c r="C37" i="3"/>
  <c r="B37" i="3"/>
  <c r="A37" i="3"/>
  <c r="A26" i="3"/>
  <c r="A27" i="3"/>
  <c r="A23" i="3"/>
  <c r="D57" i="1" l="1"/>
  <c r="D56" i="1" s="1"/>
  <c r="D54" i="1"/>
  <c r="D53" i="1" s="1"/>
  <c r="D31" i="1"/>
  <c r="D20" i="1"/>
  <c r="D19" i="1" s="1"/>
  <c r="C20" i="1"/>
  <c r="C19" i="1" s="1"/>
  <c r="C57" i="1"/>
  <c r="C56" i="1" s="1"/>
  <c r="C54" i="1"/>
  <c r="C53" i="1" s="1"/>
  <c r="C26" i="1"/>
  <c r="C25" i="1" s="1"/>
  <c r="C23" i="1"/>
  <c r="C31" i="1" l="1"/>
  <c r="C30" i="1" s="1"/>
  <c r="E32" i="1"/>
  <c r="D30" i="1"/>
  <c r="E31" i="1"/>
  <c r="C22" i="1"/>
  <c r="M37" i="3"/>
  <c r="N37" i="3"/>
  <c r="H73" i="2"/>
  <c r="H72" i="2" s="1"/>
  <c r="H71" i="2" s="1"/>
  <c r="H70" i="2" s="1"/>
  <c r="H24" i="2"/>
  <c r="H25" i="2"/>
  <c r="H26" i="2"/>
  <c r="H27" i="2"/>
  <c r="H28" i="2"/>
  <c r="H29" i="2"/>
  <c r="G73" i="2"/>
  <c r="G72" i="2" l="1"/>
  <c r="I73" i="2"/>
  <c r="D16" i="6"/>
  <c r="H34" i="2"/>
  <c r="H33" i="2" s="1"/>
  <c r="H32" i="2" s="1"/>
  <c r="G115" i="2"/>
  <c r="G114" i="2" s="1"/>
  <c r="G101" i="2" s="1"/>
  <c r="G34" i="2"/>
  <c r="D22" i="6"/>
  <c r="O37" i="3"/>
  <c r="E30" i="1"/>
  <c r="E51" i="1"/>
  <c r="H114" i="2" l="1"/>
  <c r="I115" i="2"/>
  <c r="G71" i="2"/>
  <c r="I72" i="2"/>
  <c r="G33" i="2"/>
  <c r="I34" i="2"/>
  <c r="D28" i="1"/>
  <c r="E28" i="1" s="1"/>
  <c r="D26" i="1"/>
  <c r="D23" i="1"/>
  <c r="C14" i="1"/>
  <c r="C13" i="1" s="1"/>
  <c r="H101" i="2" l="1"/>
  <c r="I101" i="2" s="1"/>
  <c r="I114" i="2"/>
  <c r="G70" i="2"/>
  <c r="I70" i="2" s="1"/>
  <c r="I71" i="2"/>
  <c r="G32" i="2"/>
  <c r="I33" i="2"/>
  <c r="O35" i="4"/>
  <c r="C71" i="1"/>
  <c r="D14" i="1"/>
  <c r="D25" i="1"/>
  <c r="E25" i="1" s="1"/>
  <c r="B17" i="6"/>
  <c r="D17" i="6" s="1"/>
  <c r="B18" i="6"/>
  <c r="D18" i="6" s="1"/>
  <c r="D19" i="6"/>
  <c r="B20" i="6"/>
  <c r="D20" i="6" s="1"/>
  <c r="B21" i="6"/>
  <c r="D21" i="6" s="1"/>
  <c r="O55" i="4"/>
  <c r="O116" i="4"/>
  <c r="O118" i="4"/>
  <c r="N66" i="3"/>
  <c r="N65" i="3" s="1"/>
  <c r="O54" i="4"/>
  <c r="O53" i="4"/>
  <c r="N53" i="4"/>
  <c r="N118" i="4"/>
  <c r="N116" i="4"/>
  <c r="M66" i="3"/>
  <c r="M65" i="3" s="1"/>
  <c r="N54" i="4"/>
  <c r="M26" i="3"/>
  <c r="M27" i="3"/>
  <c r="M28" i="3"/>
  <c r="M29" i="3"/>
  <c r="N35" i="4"/>
  <c r="O101" i="4" l="1"/>
  <c r="G14" i="2"/>
  <c r="G12" i="2" s="1"/>
  <c r="I32" i="2"/>
  <c r="H19" i="2"/>
  <c r="I19" i="2" s="1"/>
  <c r="H14" i="2"/>
  <c r="C68" i="1"/>
  <c r="C67" i="1" s="1"/>
  <c r="D22" i="1"/>
  <c r="D13" i="1"/>
  <c r="E13" i="1" s="1"/>
  <c r="E14" i="1"/>
  <c r="N55" i="4"/>
  <c r="N43" i="4" s="1"/>
  <c r="O43" i="4"/>
  <c r="H12" i="2" l="1"/>
  <c r="I12" i="2" s="1"/>
  <c r="I14" i="2"/>
  <c r="E22" i="1"/>
  <c r="D12" i="1"/>
  <c r="N33" i="4"/>
  <c r="O33" i="4"/>
  <c r="O21" i="4" s="1"/>
  <c r="N59" i="4"/>
  <c r="O24" i="3"/>
  <c r="O25" i="3"/>
  <c r="O26" i="3"/>
  <c r="O27" i="3"/>
  <c r="O28" i="3"/>
  <c r="O29" i="3"/>
  <c r="O38" i="3"/>
  <c r="O39" i="3"/>
  <c r="O40" i="3"/>
  <c r="O41" i="3"/>
  <c r="O43" i="3"/>
  <c r="O44" i="3"/>
  <c r="O45" i="3"/>
  <c r="O49" i="3"/>
  <c r="O50" i="3"/>
  <c r="O51" i="3"/>
  <c r="O52" i="3"/>
  <c r="O53" i="3"/>
  <c r="O54" i="3"/>
  <c r="O55" i="3"/>
  <c r="O56" i="3"/>
  <c r="O57" i="3"/>
  <c r="O58" i="3"/>
  <c r="O59" i="3"/>
  <c r="O60" i="3"/>
  <c r="O61" i="3"/>
  <c r="O62" i="3"/>
  <c r="O66" i="3"/>
  <c r="O67" i="3"/>
  <c r="O68" i="3"/>
  <c r="O69" i="3"/>
  <c r="O70" i="3"/>
  <c r="O71" i="3"/>
  <c r="O72" i="3"/>
  <c r="O73" i="3"/>
  <c r="O74" i="3"/>
  <c r="O75" i="3"/>
  <c r="O76" i="3"/>
  <c r="O77" i="3"/>
  <c r="O78" i="3"/>
  <c r="O79" i="3"/>
  <c r="O80" i="3"/>
  <c r="O81" i="3"/>
  <c r="O82" i="3"/>
  <c r="O83" i="3"/>
  <c r="O84" i="3"/>
  <c r="O85" i="3"/>
  <c r="O86" i="3"/>
  <c r="O87" i="3"/>
  <c r="O88" i="3"/>
  <c r="O89" i="3"/>
  <c r="O90" i="3"/>
  <c r="O91" i="3"/>
  <c r="O92" i="3"/>
  <c r="O95" i="3"/>
  <c r="O97" i="3"/>
  <c r="O98" i="3"/>
  <c r="O99" i="3"/>
  <c r="O100" i="3"/>
  <c r="O101" i="3"/>
  <c r="O102" i="3"/>
  <c r="O103" i="3"/>
  <c r="O104" i="3"/>
  <c r="O105" i="3"/>
  <c r="O106" i="3"/>
  <c r="O107" i="3"/>
  <c r="O108" i="3"/>
  <c r="O112" i="3"/>
  <c r="O113" i="3"/>
  <c r="O114" i="3"/>
  <c r="O115" i="3"/>
  <c r="O117" i="3"/>
  <c r="O118" i="3"/>
  <c r="O119" i="3"/>
  <c r="O120" i="3"/>
  <c r="O121" i="3"/>
  <c r="O123" i="3"/>
  <c r="O124" i="3"/>
  <c r="O125" i="3"/>
  <c r="O126" i="3"/>
  <c r="O127" i="3"/>
  <c r="O128" i="3"/>
  <c r="O129" i="3"/>
  <c r="O130" i="3"/>
  <c r="O131" i="3"/>
  <c r="O132" i="3"/>
  <c r="O133" i="3"/>
  <c r="O134" i="3"/>
  <c r="O135" i="3"/>
  <c r="N31" i="3"/>
  <c r="N30" i="3"/>
  <c r="M31" i="3"/>
  <c r="E12" i="1" l="1"/>
  <c r="D68" i="1"/>
  <c r="D67" i="1" s="1"/>
  <c r="D71" i="1"/>
  <c r="E71" i="1" s="1"/>
  <c r="N14" i="3"/>
  <c r="O111" i="3"/>
  <c r="O31" i="3"/>
  <c r="I16" i="2"/>
  <c r="I17" i="2"/>
  <c r="I18" i="2"/>
  <c r="I24" i="2"/>
  <c r="I25" i="2"/>
  <c r="I26" i="2"/>
  <c r="I27" i="2"/>
  <c r="I28" i="2"/>
  <c r="I29" i="2"/>
  <c r="I30" i="2"/>
  <c r="I31" i="2"/>
  <c r="I36" i="2"/>
  <c r="I41" i="2"/>
  <c r="I42" i="2"/>
  <c r="I43" i="2"/>
  <c r="I44" i="2"/>
  <c r="I45" i="2"/>
  <c r="I46" i="2"/>
  <c r="I47" i="2"/>
  <c r="I48" i="2"/>
  <c r="I49" i="2"/>
  <c r="I50" i="2"/>
  <c r="I54" i="2"/>
  <c r="I55" i="2"/>
  <c r="I56" i="2"/>
  <c r="I57" i="2"/>
  <c r="I58" i="2"/>
  <c r="I59" i="2"/>
  <c r="I60" i="2"/>
  <c r="I61" i="2"/>
  <c r="I64" i="2"/>
  <c r="I65" i="2"/>
  <c r="I66" i="2"/>
  <c r="I67" i="2"/>
  <c r="I68" i="2"/>
  <c r="I69" i="2"/>
  <c r="I79" i="2"/>
  <c r="I80" i="2"/>
  <c r="I81" i="2"/>
  <c r="I82" i="2"/>
  <c r="I87" i="2"/>
  <c r="I88" i="2"/>
  <c r="I89" i="2"/>
  <c r="I93" i="2"/>
  <c r="I94" i="2"/>
  <c r="I95" i="2"/>
  <c r="I99" i="2"/>
  <c r="I100" i="2"/>
  <c r="I105" i="2"/>
  <c r="I106" i="2"/>
  <c r="I107" i="2"/>
  <c r="I111" i="2"/>
  <c r="I112" i="2"/>
  <c r="I113" i="2"/>
  <c r="I117" i="2"/>
  <c r="I124" i="2"/>
  <c r="I125" i="2"/>
  <c r="I127" i="2"/>
  <c r="I131" i="2"/>
  <c r="I136" i="2"/>
  <c r="I137" i="2"/>
  <c r="I138" i="2"/>
  <c r="I139" i="2"/>
  <c r="I140" i="2"/>
  <c r="I141" i="2"/>
  <c r="I142" i="2"/>
  <c r="I143" i="2"/>
  <c r="E67" i="1" l="1"/>
  <c r="E68" i="1"/>
  <c r="I40" i="2"/>
  <c r="I102" i="2"/>
  <c r="I103" i="2"/>
  <c r="I110" i="2"/>
  <c r="I104" i="2"/>
  <c r="I78" i="2"/>
  <c r="I98" i="2"/>
  <c r="I92" i="2"/>
  <c r="I86" i="2"/>
  <c r="I62" i="2"/>
  <c r="I63" i="2"/>
  <c r="I53" i="2"/>
  <c r="I130" i="2"/>
  <c r="I135" i="2"/>
  <c r="I108" i="2" l="1"/>
  <c r="I109" i="2"/>
  <c r="I90" i="2"/>
  <c r="I91" i="2"/>
  <c r="I77" i="2"/>
  <c r="I85" i="2"/>
  <c r="I96" i="2"/>
  <c r="I97" i="2"/>
  <c r="I51" i="2"/>
  <c r="I52" i="2"/>
  <c r="I39" i="2"/>
  <c r="I128" i="2"/>
  <c r="I129" i="2"/>
  <c r="I134" i="2"/>
  <c r="I75" i="2" l="1"/>
  <c r="I76" i="2"/>
  <c r="I84" i="2"/>
  <c r="I83" i="2"/>
  <c r="I38" i="2"/>
  <c r="I132" i="2"/>
  <c r="I133" i="2"/>
  <c r="D26" i="5" l="1"/>
  <c r="C88" i="6" l="1"/>
  <c r="B88" i="6"/>
  <c r="B80" i="6"/>
  <c r="C80" i="6" s="1"/>
  <c r="D80" i="6" s="1"/>
  <c r="B79" i="6"/>
  <c r="C79" i="6" s="1"/>
  <c r="D79" i="6" s="1"/>
  <c r="B78" i="6"/>
  <c r="C78" i="6" s="1"/>
  <c r="D78" i="6" s="1"/>
  <c r="B77" i="6"/>
  <c r="C77" i="6" s="1"/>
  <c r="D77" i="6" s="1"/>
  <c r="D15" i="6"/>
  <c r="E31" i="5"/>
  <c r="D30" i="5"/>
  <c r="C30" i="5"/>
  <c r="C29" i="5" s="1"/>
  <c r="C26" i="5"/>
  <c r="C25" i="5" s="1"/>
  <c r="C24" i="5" s="1"/>
  <c r="C21" i="5"/>
  <c r="C20" i="5"/>
  <c r="C19" i="5"/>
  <c r="P139" i="4"/>
  <c r="P138" i="4"/>
  <c r="P137" i="4"/>
  <c r="P136" i="4"/>
  <c r="M136" i="4"/>
  <c r="M135" i="4" s="1"/>
  <c r="M134" i="4" s="1"/>
  <c r="L136" i="4"/>
  <c r="K136" i="4"/>
  <c r="K135" i="4" s="1"/>
  <c r="K134" i="4" s="1"/>
  <c r="J136" i="4"/>
  <c r="J135" i="4" s="1"/>
  <c r="J134" i="4" s="1"/>
  <c r="I136" i="4"/>
  <c r="I135" i="4" s="1"/>
  <c r="I134" i="4" s="1"/>
  <c r="H136" i="4"/>
  <c r="H135" i="4" s="1"/>
  <c r="H134" i="4" s="1"/>
  <c r="P135" i="4"/>
  <c r="L135" i="4"/>
  <c r="L134" i="4" s="1"/>
  <c r="P134" i="4"/>
  <c r="P133" i="4"/>
  <c r="P132" i="4"/>
  <c r="M132" i="4"/>
  <c r="L132" i="4"/>
  <c r="K132" i="4"/>
  <c r="J132" i="4"/>
  <c r="I132" i="4"/>
  <c r="H132" i="4"/>
  <c r="P131" i="4"/>
  <c r="M131" i="4"/>
  <c r="M130" i="4" s="1"/>
  <c r="L131" i="4"/>
  <c r="L130" i="4" s="1"/>
  <c r="K131" i="4"/>
  <c r="K130" i="4" s="1"/>
  <c r="J131" i="4"/>
  <c r="J130" i="4" s="1"/>
  <c r="I131" i="4"/>
  <c r="I130" i="4" s="1"/>
  <c r="H131" i="4"/>
  <c r="H130" i="4" s="1"/>
  <c r="P130" i="4"/>
  <c r="P129" i="4"/>
  <c r="P128" i="4"/>
  <c r="P127" i="4"/>
  <c r="P126" i="4"/>
  <c r="M125" i="4"/>
  <c r="M124" i="4" s="1"/>
  <c r="L125" i="4"/>
  <c r="L124" i="4" s="1"/>
  <c r="K125" i="4"/>
  <c r="K124" i="4" s="1"/>
  <c r="J125" i="4"/>
  <c r="J124" i="4" s="1"/>
  <c r="I125" i="4"/>
  <c r="I124" i="4" s="1"/>
  <c r="H125" i="4"/>
  <c r="H124" i="4" s="1"/>
  <c r="P123" i="4"/>
  <c r="P122" i="4"/>
  <c r="M122" i="4"/>
  <c r="M121" i="4" s="1"/>
  <c r="M120" i="4" s="1"/>
  <c r="L122" i="4"/>
  <c r="L121" i="4" s="1"/>
  <c r="L120" i="4" s="1"/>
  <c r="K122" i="4"/>
  <c r="K121" i="4" s="1"/>
  <c r="K120" i="4" s="1"/>
  <c r="J122" i="4"/>
  <c r="J121" i="4" s="1"/>
  <c r="J120" i="4" s="1"/>
  <c r="I122" i="4"/>
  <c r="I121" i="4" s="1"/>
  <c r="I120" i="4" s="1"/>
  <c r="H122" i="4"/>
  <c r="H121" i="4" s="1"/>
  <c r="H120" i="4" s="1"/>
  <c r="P121" i="4"/>
  <c r="P120" i="4"/>
  <c r="P119" i="4"/>
  <c r="P118" i="4"/>
  <c r="M118" i="4"/>
  <c r="M117" i="4" s="1"/>
  <c r="L118" i="4"/>
  <c r="L117" i="4" s="1"/>
  <c r="K118" i="4"/>
  <c r="K117" i="4" s="1"/>
  <c r="J118" i="4"/>
  <c r="J117" i="4" s="1"/>
  <c r="I118" i="4"/>
  <c r="I117" i="4" s="1"/>
  <c r="H118" i="4"/>
  <c r="H117" i="4" s="1"/>
  <c r="P116" i="4"/>
  <c r="M116" i="4"/>
  <c r="M115" i="4" s="1"/>
  <c r="L116" i="4"/>
  <c r="L115" i="4" s="1"/>
  <c r="K116" i="4"/>
  <c r="K115" i="4" s="1"/>
  <c r="J116" i="4"/>
  <c r="J115" i="4" s="1"/>
  <c r="I116" i="4"/>
  <c r="I115" i="4" s="1"/>
  <c r="H116" i="4"/>
  <c r="H115" i="4" s="1"/>
  <c r="P115" i="4"/>
  <c r="P114" i="4"/>
  <c r="P113" i="4"/>
  <c r="N101" i="4"/>
  <c r="N21" i="4" s="1"/>
  <c r="G112" i="4"/>
  <c r="G101" i="4" s="1"/>
  <c r="P111" i="4"/>
  <c r="P110" i="4"/>
  <c r="P109" i="4"/>
  <c r="P108" i="4"/>
  <c r="P107" i="4"/>
  <c r="P106" i="4"/>
  <c r="P105" i="4"/>
  <c r="P104" i="4"/>
  <c r="P103" i="4"/>
  <c r="P102" i="4"/>
  <c r="P100" i="4"/>
  <c r="P99" i="4"/>
  <c r="M99" i="4"/>
  <c r="M98" i="4" s="1"/>
  <c r="M97" i="4" s="1"/>
  <c r="M96" i="4" s="1"/>
  <c r="M95" i="4" s="1"/>
  <c r="L99" i="4"/>
  <c r="L98" i="4" s="1"/>
  <c r="L97" i="4" s="1"/>
  <c r="L96" i="4" s="1"/>
  <c r="L95" i="4" s="1"/>
  <c r="K99" i="4"/>
  <c r="K98" i="4" s="1"/>
  <c r="K97" i="4" s="1"/>
  <c r="K96" i="4" s="1"/>
  <c r="K95" i="4" s="1"/>
  <c r="J99" i="4"/>
  <c r="J98" i="4" s="1"/>
  <c r="J97" i="4" s="1"/>
  <c r="J96" i="4" s="1"/>
  <c r="J95" i="4" s="1"/>
  <c r="I99" i="4"/>
  <c r="H99" i="4"/>
  <c r="H98" i="4" s="1"/>
  <c r="H97" i="4" s="1"/>
  <c r="H96" i="4" s="1"/>
  <c r="H95" i="4" s="1"/>
  <c r="P98" i="4"/>
  <c r="I98" i="4"/>
  <c r="I97" i="4" s="1"/>
  <c r="I96" i="4" s="1"/>
  <c r="I95" i="4" s="1"/>
  <c r="P97" i="4"/>
  <c r="P96" i="4"/>
  <c r="P95" i="4"/>
  <c r="P94" i="4"/>
  <c r="P93" i="4"/>
  <c r="M93" i="4"/>
  <c r="M92" i="4" s="1"/>
  <c r="M91" i="4" s="1"/>
  <c r="M90" i="4" s="1"/>
  <c r="M89" i="4" s="1"/>
  <c r="L93" i="4"/>
  <c r="L92" i="4" s="1"/>
  <c r="L91" i="4" s="1"/>
  <c r="L90" i="4" s="1"/>
  <c r="L89" i="4" s="1"/>
  <c r="K93" i="4"/>
  <c r="K92" i="4" s="1"/>
  <c r="K91" i="4" s="1"/>
  <c r="K90" i="4" s="1"/>
  <c r="K89" i="4" s="1"/>
  <c r="J93" i="4"/>
  <c r="I93" i="4"/>
  <c r="H93" i="4"/>
  <c r="H92" i="4" s="1"/>
  <c r="H91" i="4" s="1"/>
  <c r="H90" i="4" s="1"/>
  <c r="H89" i="4" s="1"/>
  <c r="P92" i="4"/>
  <c r="J92" i="4"/>
  <c r="J91" i="4" s="1"/>
  <c r="J90" i="4" s="1"/>
  <c r="J89" i="4" s="1"/>
  <c r="I92" i="4"/>
  <c r="I91" i="4" s="1"/>
  <c r="I90" i="4" s="1"/>
  <c r="I89" i="4" s="1"/>
  <c r="P91" i="4"/>
  <c r="P90" i="4"/>
  <c r="P89" i="4"/>
  <c r="P88" i="4"/>
  <c r="P87" i="4"/>
  <c r="P86" i="4"/>
  <c r="M86" i="4"/>
  <c r="M85" i="4" s="1"/>
  <c r="M84" i="4" s="1"/>
  <c r="M83" i="4" s="1"/>
  <c r="M82" i="4" s="1"/>
  <c r="M81" i="4" s="1"/>
  <c r="M80" i="4" s="1"/>
  <c r="L86" i="4"/>
  <c r="L85" i="4" s="1"/>
  <c r="L84" i="4" s="1"/>
  <c r="L83" i="4" s="1"/>
  <c r="L82" i="4" s="1"/>
  <c r="L81" i="4" s="1"/>
  <c r="L80" i="4" s="1"/>
  <c r="K86" i="4"/>
  <c r="K85" i="4" s="1"/>
  <c r="K84" i="4" s="1"/>
  <c r="K83" i="4" s="1"/>
  <c r="K82" i="4" s="1"/>
  <c r="K81" i="4" s="1"/>
  <c r="K80" i="4" s="1"/>
  <c r="J86" i="4"/>
  <c r="J85" i="4" s="1"/>
  <c r="J84" i="4" s="1"/>
  <c r="J83" i="4" s="1"/>
  <c r="J82" i="4" s="1"/>
  <c r="J81" i="4" s="1"/>
  <c r="J80" i="4" s="1"/>
  <c r="I86" i="4"/>
  <c r="I85" i="4" s="1"/>
  <c r="I84" i="4" s="1"/>
  <c r="I83" i="4" s="1"/>
  <c r="I82" i="4" s="1"/>
  <c r="I81" i="4" s="1"/>
  <c r="I80" i="4" s="1"/>
  <c r="H86" i="4"/>
  <c r="H85" i="4" s="1"/>
  <c r="H84" i="4" s="1"/>
  <c r="H83" i="4" s="1"/>
  <c r="H82" i="4" s="1"/>
  <c r="H81" i="4" s="1"/>
  <c r="H80" i="4" s="1"/>
  <c r="P85" i="4"/>
  <c r="P84" i="4"/>
  <c r="P83" i="4"/>
  <c r="P82" i="4"/>
  <c r="P81" i="4"/>
  <c r="P80" i="4"/>
  <c r="P78" i="4"/>
  <c r="O77" i="4"/>
  <c r="N77" i="4"/>
  <c r="N76" i="4" s="1"/>
  <c r="N75" i="4" s="1"/>
  <c r="N74" i="4" s="1"/>
  <c r="P73" i="4"/>
  <c r="P72" i="4"/>
  <c r="K72" i="4"/>
  <c r="K71" i="4" s="1"/>
  <c r="P71" i="4"/>
  <c r="P70" i="4"/>
  <c r="P69" i="4"/>
  <c r="M69" i="4"/>
  <c r="M68" i="4" s="1"/>
  <c r="M67" i="4" s="1"/>
  <c r="L69" i="4"/>
  <c r="L68" i="4" s="1"/>
  <c r="K69" i="4"/>
  <c r="K68" i="4" s="1"/>
  <c r="K67" i="4" s="1"/>
  <c r="J69" i="4"/>
  <c r="J68" i="4" s="1"/>
  <c r="I69" i="4"/>
  <c r="I68" i="4" s="1"/>
  <c r="I73" i="4" s="1"/>
  <c r="I72" i="4" s="1"/>
  <c r="I71" i="4" s="1"/>
  <c r="H69" i="4"/>
  <c r="H68" i="4" s="1"/>
  <c r="P68" i="4"/>
  <c r="P67" i="4"/>
  <c r="P66" i="4"/>
  <c r="P65" i="4"/>
  <c r="P64" i="4"/>
  <c r="P61" i="4"/>
  <c r="P60" i="4"/>
  <c r="O59" i="4"/>
  <c r="O58" i="4" s="1"/>
  <c r="N58" i="4"/>
  <c r="P57" i="4"/>
  <c r="P56" i="4"/>
  <c r="P55" i="4"/>
  <c r="M55" i="4"/>
  <c r="M53" i="4" s="1"/>
  <c r="L55" i="4"/>
  <c r="L53" i="4" s="1"/>
  <c r="K55" i="4"/>
  <c r="K53" i="4" s="1"/>
  <c r="J55" i="4"/>
  <c r="J53" i="4" s="1"/>
  <c r="I55" i="4"/>
  <c r="I53" i="4" s="1"/>
  <c r="H55" i="4"/>
  <c r="H53" i="4" s="1"/>
  <c r="P53" i="4"/>
  <c r="P51" i="4"/>
  <c r="P50" i="4"/>
  <c r="P49" i="4"/>
  <c r="M49" i="4"/>
  <c r="L49" i="4"/>
  <c r="K49" i="4"/>
  <c r="J49" i="4"/>
  <c r="I49" i="4"/>
  <c r="H49" i="4"/>
  <c r="P48" i="4"/>
  <c r="P47" i="4"/>
  <c r="M47" i="4"/>
  <c r="M46" i="4" s="1"/>
  <c r="M45" i="4" s="1"/>
  <c r="L47" i="4"/>
  <c r="L46" i="4" s="1"/>
  <c r="L45" i="4" s="1"/>
  <c r="J47" i="4"/>
  <c r="J46" i="4" s="1"/>
  <c r="J45" i="4" s="1"/>
  <c r="I47" i="4"/>
  <c r="I46" i="4" s="1"/>
  <c r="I45" i="4" s="1"/>
  <c r="H47" i="4"/>
  <c r="H46" i="4" s="1"/>
  <c r="H45" i="4" s="1"/>
  <c r="P46" i="4"/>
  <c r="K46" i="4"/>
  <c r="K45" i="4" s="1"/>
  <c r="P45" i="4"/>
  <c r="P44" i="4"/>
  <c r="P41" i="4"/>
  <c r="P40" i="4"/>
  <c r="M40" i="4"/>
  <c r="L40" i="4"/>
  <c r="K40" i="4"/>
  <c r="J40" i="4"/>
  <c r="I40" i="4"/>
  <c r="H40" i="4"/>
  <c r="P36" i="4"/>
  <c r="M36" i="4"/>
  <c r="M35" i="4" s="1"/>
  <c r="L36" i="4"/>
  <c r="L35" i="4" s="1"/>
  <c r="K36" i="4"/>
  <c r="K35" i="4" s="1"/>
  <c r="J36" i="4"/>
  <c r="J35" i="4" s="1"/>
  <c r="I36" i="4"/>
  <c r="I35" i="4" s="1"/>
  <c r="H36" i="4"/>
  <c r="H35" i="4" s="1"/>
  <c r="P35" i="4"/>
  <c r="G35" i="4"/>
  <c r="G34" i="4" s="1"/>
  <c r="G33" i="4" s="1"/>
  <c r="P32" i="4"/>
  <c r="P31" i="4"/>
  <c r="P30" i="4"/>
  <c r="P29" i="4"/>
  <c r="P28" i="4"/>
  <c r="K28" i="4"/>
  <c r="P27" i="4"/>
  <c r="P26" i="4"/>
  <c r="P25" i="4"/>
  <c r="M25" i="4"/>
  <c r="L25" i="4"/>
  <c r="K25" i="4"/>
  <c r="J25" i="4"/>
  <c r="I25" i="4"/>
  <c r="H25" i="4"/>
  <c r="N24" i="4"/>
  <c r="N23" i="4" s="1"/>
  <c r="P23" i="4" s="1"/>
  <c r="G24" i="4"/>
  <c r="G23" i="4" s="1"/>
  <c r="H114" i="4" l="1"/>
  <c r="H113" i="4" s="1"/>
  <c r="J44" i="4"/>
  <c r="J43" i="4" s="1"/>
  <c r="H32" i="4"/>
  <c r="H31" i="4" s="1"/>
  <c r="L32" i="4"/>
  <c r="L31" i="4" s="1"/>
  <c r="J32" i="4"/>
  <c r="J31" i="4" s="1"/>
  <c r="P43" i="4"/>
  <c r="L114" i="4"/>
  <c r="L113" i="4" s="1"/>
  <c r="P77" i="4"/>
  <c r="I114" i="4"/>
  <c r="I113" i="4" s="1"/>
  <c r="K44" i="4"/>
  <c r="K43" i="4" s="1"/>
  <c r="P34" i="4"/>
  <c r="G21" i="4"/>
  <c r="P58" i="4"/>
  <c r="E30" i="5"/>
  <c r="D29" i="5"/>
  <c r="D28" i="5" s="1"/>
  <c r="H67" i="4"/>
  <c r="H73" i="4"/>
  <c r="H72" i="4" s="1"/>
  <c r="H71" i="4" s="1"/>
  <c r="L73" i="4"/>
  <c r="L72" i="4" s="1"/>
  <c r="L71" i="4" s="1"/>
  <c r="L67" i="4"/>
  <c r="K129" i="4"/>
  <c r="K128" i="4" s="1"/>
  <c r="K127" i="4" s="1"/>
  <c r="L129" i="4"/>
  <c r="L128" i="4" s="1"/>
  <c r="L127" i="4" s="1"/>
  <c r="P24" i="4"/>
  <c r="M44" i="4"/>
  <c r="M43" i="4" s="1"/>
  <c r="J114" i="4"/>
  <c r="J113" i="4" s="1"/>
  <c r="J129" i="4"/>
  <c r="J128" i="4" s="1"/>
  <c r="J127" i="4" s="1"/>
  <c r="H129" i="4"/>
  <c r="H128" i="4" s="1"/>
  <c r="H127" i="4" s="1"/>
  <c r="K32" i="4"/>
  <c r="K31" i="4" s="1"/>
  <c r="K66" i="4"/>
  <c r="K65" i="4" s="1"/>
  <c r="K64" i="4" s="1"/>
  <c r="K114" i="4"/>
  <c r="K113" i="4" s="1"/>
  <c r="H44" i="4"/>
  <c r="H43" i="4" s="1"/>
  <c r="L44" i="4"/>
  <c r="L43" i="4" s="1"/>
  <c r="M114" i="4"/>
  <c r="M113" i="4" s="1"/>
  <c r="I44" i="4"/>
  <c r="I43" i="4" s="1"/>
  <c r="P59" i="4"/>
  <c r="E26" i="5"/>
  <c r="I32" i="4"/>
  <c r="I31" i="4" s="1"/>
  <c r="M32" i="4"/>
  <c r="M31" i="4" s="1"/>
  <c r="P112" i="4"/>
  <c r="C28" i="5"/>
  <c r="D25" i="5"/>
  <c r="J73" i="4"/>
  <c r="J72" i="4" s="1"/>
  <c r="J71" i="4" s="1"/>
  <c r="J67" i="4"/>
  <c r="M88" i="4"/>
  <c r="K88" i="4"/>
  <c r="I129" i="4"/>
  <c r="I128" i="4" s="1"/>
  <c r="I127" i="4" s="1"/>
  <c r="I88" i="4"/>
  <c r="J88" i="4"/>
  <c r="H88" i="4"/>
  <c r="L88" i="4"/>
  <c r="M129" i="4"/>
  <c r="M128" i="4" s="1"/>
  <c r="M127" i="4" s="1"/>
  <c r="N22" i="4"/>
  <c r="P22" i="4" s="1"/>
  <c r="M73" i="4"/>
  <c r="M72" i="4" s="1"/>
  <c r="M71" i="4" s="1"/>
  <c r="M66" i="4" s="1"/>
  <c r="M65" i="4" s="1"/>
  <c r="M64" i="4" s="1"/>
  <c r="N125" i="4"/>
  <c r="P125" i="4" s="1"/>
  <c r="P101" i="4"/>
  <c r="I67" i="4"/>
  <c r="I66" i="4" s="1"/>
  <c r="I65" i="4" s="1"/>
  <c r="I64" i="4" s="1"/>
  <c r="O76" i="4"/>
  <c r="J21" i="4" l="1"/>
  <c r="H21" i="4"/>
  <c r="L66" i="4"/>
  <c r="L65" i="4" s="1"/>
  <c r="L64" i="4" s="1"/>
  <c r="I21" i="4"/>
  <c r="K21" i="4"/>
  <c r="E28" i="5"/>
  <c r="C23" i="5"/>
  <c r="C18" i="5" s="1"/>
  <c r="E29" i="5"/>
  <c r="L21" i="4"/>
  <c r="M21" i="4"/>
  <c r="H66" i="4"/>
  <c r="H65" i="4" s="1"/>
  <c r="H64" i="4" s="1"/>
  <c r="E25" i="5"/>
  <c r="D24" i="5"/>
  <c r="P76" i="4"/>
  <c r="O75" i="4"/>
  <c r="J66" i="4"/>
  <c r="J65" i="4" s="1"/>
  <c r="J64" i="4" s="1"/>
  <c r="E23" i="5" l="1"/>
  <c r="E24" i="5"/>
  <c r="P75" i="4"/>
  <c r="O74" i="4"/>
  <c r="D18" i="5" l="1"/>
  <c r="E18" i="5" s="1"/>
  <c r="P74" i="4"/>
  <c r="P33" i="4" l="1"/>
  <c r="P21" i="4"/>
  <c r="L133" i="3" l="1"/>
  <c r="L132" i="3" s="1"/>
  <c r="L131" i="3" s="1"/>
  <c r="K133" i="3"/>
  <c r="K132" i="3" s="1"/>
  <c r="K131" i="3" s="1"/>
  <c r="J133" i="3"/>
  <c r="I133" i="3"/>
  <c r="I132" i="3" s="1"/>
  <c r="I131" i="3" s="1"/>
  <c r="H133" i="3"/>
  <c r="H132" i="3" s="1"/>
  <c r="H131" i="3" s="1"/>
  <c r="G133" i="3"/>
  <c r="G132" i="3" s="1"/>
  <c r="G131" i="3" s="1"/>
  <c r="J132" i="3"/>
  <c r="J131" i="3" s="1"/>
  <c r="L129" i="3"/>
  <c r="K129" i="3"/>
  <c r="J129" i="3"/>
  <c r="I129" i="3"/>
  <c r="H129" i="3"/>
  <c r="G129" i="3"/>
  <c r="L128" i="3"/>
  <c r="L127" i="3" s="1"/>
  <c r="K128" i="3"/>
  <c r="K127" i="3" s="1"/>
  <c r="J128" i="3"/>
  <c r="J127" i="3" s="1"/>
  <c r="I128" i="3"/>
  <c r="I127" i="3" s="1"/>
  <c r="H128" i="3"/>
  <c r="G128" i="3"/>
  <c r="G127" i="3" s="1"/>
  <c r="H127" i="3"/>
  <c r="L122" i="3"/>
  <c r="L121" i="3" s="1"/>
  <c r="K122" i="3"/>
  <c r="K121" i="3" s="1"/>
  <c r="J122" i="3"/>
  <c r="J121" i="3" s="1"/>
  <c r="I122" i="3"/>
  <c r="I121" i="3" s="1"/>
  <c r="H122" i="3"/>
  <c r="H121" i="3" s="1"/>
  <c r="G122" i="3"/>
  <c r="G121" i="3" s="1"/>
  <c r="L119" i="3"/>
  <c r="L118" i="3" s="1"/>
  <c r="K119" i="3"/>
  <c r="K118" i="3" s="1"/>
  <c r="J119" i="3"/>
  <c r="J118" i="3" s="1"/>
  <c r="I119" i="3"/>
  <c r="I118" i="3" s="1"/>
  <c r="H119" i="3"/>
  <c r="H118" i="3" s="1"/>
  <c r="G119" i="3"/>
  <c r="G118" i="3" s="1"/>
  <c r="L116" i="3"/>
  <c r="L115" i="3" s="1"/>
  <c r="K116" i="3"/>
  <c r="K115" i="3" s="1"/>
  <c r="J116" i="3"/>
  <c r="J115" i="3" s="1"/>
  <c r="I116" i="3"/>
  <c r="I115" i="3" s="1"/>
  <c r="H116" i="3"/>
  <c r="H115" i="3" s="1"/>
  <c r="G116" i="3"/>
  <c r="L113" i="3"/>
  <c r="L112" i="3" s="1"/>
  <c r="K113" i="3"/>
  <c r="K112" i="3" s="1"/>
  <c r="J113" i="3"/>
  <c r="I113" i="3"/>
  <c r="H113" i="3"/>
  <c r="H112" i="3" s="1"/>
  <c r="G113" i="3"/>
  <c r="G112" i="3" s="1"/>
  <c r="J112" i="3"/>
  <c r="I112" i="3"/>
  <c r="M110" i="3"/>
  <c r="F109" i="3"/>
  <c r="F96" i="3" s="1"/>
  <c r="L107" i="3"/>
  <c r="L106" i="3" s="1"/>
  <c r="L105" i="3" s="1"/>
  <c r="L104" i="3" s="1"/>
  <c r="K107" i="3"/>
  <c r="K106" i="3" s="1"/>
  <c r="K105" i="3" s="1"/>
  <c r="K104" i="3" s="1"/>
  <c r="J107" i="3"/>
  <c r="J106" i="3" s="1"/>
  <c r="I107" i="3"/>
  <c r="I106" i="3" s="1"/>
  <c r="H107" i="3"/>
  <c r="H106" i="3" s="1"/>
  <c r="H105" i="3" s="1"/>
  <c r="H104" i="3" s="1"/>
  <c r="G107" i="3"/>
  <c r="G106" i="3" s="1"/>
  <c r="G105" i="3" s="1"/>
  <c r="G104" i="3" s="1"/>
  <c r="L101" i="3"/>
  <c r="L100" i="3" s="1"/>
  <c r="K101" i="3"/>
  <c r="K100" i="3" s="1"/>
  <c r="J101" i="3"/>
  <c r="I101" i="3"/>
  <c r="H101" i="3"/>
  <c r="H100" i="3" s="1"/>
  <c r="G101" i="3"/>
  <c r="G100" i="3" s="1"/>
  <c r="J100" i="3"/>
  <c r="J99" i="3" s="1"/>
  <c r="J98" i="3" s="1"/>
  <c r="I100" i="3"/>
  <c r="I99" i="3" s="1"/>
  <c r="I98" i="3" s="1"/>
  <c r="N94" i="3"/>
  <c r="O94" i="3" s="1"/>
  <c r="M94" i="3"/>
  <c r="M93" i="3" s="1"/>
  <c r="L91" i="3"/>
  <c r="L90" i="3" s="1"/>
  <c r="L89" i="3" s="1"/>
  <c r="L88" i="3" s="1"/>
  <c r="L87" i="3" s="1"/>
  <c r="K91" i="3"/>
  <c r="K90" i="3" s="1"/>
  <c r="K89" i="3" s="1"/>
  <c r="K88" i="3" s="1"/>
  <c r="K87" i="3" s="1"/>
  <c r="J91" i="3"/>
  <c r="J90" i="3" s="1"/>
  <c r="J89" i="3" s="1"/>
  <c r="J88" i="3" s="1"/>
  <c r="J87" i="3" s="1"/>
  <c r="I91" i="3"/>
  <c r="I90" i="3" s="1"/>
  <c r="I89" i="3" s="1"/>
  <c r="I88" i="3" s="1"/>
  <c r="I87" i="3" s="1"/>
  <c r="H91" i="3"/>
  <c r="H90" i="3" s="1"/>
  <c r="H89" i="3" s="1"/>
  <c r="H88" i="3" s="1"/>
  <c r="H87" i="3" s="1"/>
  <c r="G91" i="3"/>
  <c r="G90" i="3" s="1"/>
  <c r="G89" i="3" s="1"/>
  <c r="G88" i="3" s="1"/>
  <c r="G87" i="3" s="1"/>
  <c r="L85" i="3"/>
  <c r="L84" i="3" s="1"/>
  <c r="L83" i="3" s="1"/>
  <c r="L82" i="3" s="1"/>
  <c r="L81" i="3" s="1"/>
  <c r="K85" i="3"/>
  <c r="K84" i="3" s="1"/>
  <c r="K83" i="3" s="1"/>
  <c r="K82" i="3" s="1"/>
  <c r="K81" i="3" s="1"/>
  <c r="J85" i="3"/>
  <c r="J84" i="3" s="1"/>
  <c r="J83" i="3" s="1"/>
  <c r="J82" i="3" s="1"/>
  <c r="J81" i="3" s="1"/>
  <c r="I85" i="3"/>
  <c r="I84" i="3" s="1"/>
  <c r="I83" i="3" s="1"/>
  <c r="I82" i="3" s="1"/>
  <c r="I81" i="3" s="1"/>
  <c r="H85" i="3"/>
  <c r="H84" i="3" s="1"/>
  <c r="H83" i="3" s="1"/>
  <c r="H82" i="3" s="1"/>
  <c r="H81" i="3" s="1"/>
  <c r="G85" i="3"/>
  <c r="G84" i="3" s="1"/>
  <c r="G83" i="3" s="1"/>
  <c r="G82" i="3" s="1"/>
  <c r="G81" i="3" s="1"/>
  <c r="L78" i="3"/>
  <c r="L77" i="3" s="1"/>
  <c r="L76" i="3" s="1"/>
  <c r="K78" i="3"/>
  <c r="K77" i="3" s="1"/>
  <c r="K76" i="3" s="1"/>
  <c r="J78" i="3"/>
  <c r="I78" i="3"/>
  <c r="I77" i="3" s="1"/>
  <c r="I76" i="3" s="1"/>
  <c r="H78" i="3"/>
  <c r="H77" i="3" s="1"/>
  <c r="H76" i="3" s="1"/>
  <c r="G78" i="3"/>
  <c r="G77" i="3" s="1"/>
  <c r="G76" i="3" s="1"/>
  <c r="J77" i="3"/>
  <c r="J76" i="3" s="1"/>
  <c r="J75" i="3" s="1"/>
  <c r="J74" i="3" s="1"/>
  <c r="J73" i="3" s="1"/>
  <c r="J72" i="3" s="1"/>
  <c r="J69" i="3"/>
  <c r="J68" i="3" s="1"/>
  <c r="J67" i="3" s="1"/>
  <c r="J65" i="3" s="1"/>
  <c r="J64" i="3" s="1"/>
  <c r="J63" i="3" s="1"/>
  <c r="F64" i="3"/>
  <c r="F63" i="3" s="1"/>
  <c r="J61" i="3"/>
  <c r="J60" i="3" s="1"/>
  <c r="L58" i="3"/>
  <c r="L57" i="3" s="1"/>
  <c r="K58" i="3"/>
  <c r="K57" i="3" s="1"/>
  <c r="J58" i="3"/>
  <c r="I58" i="3"/>
  <c r="H58" i="3"/>
  <c r="H57" i="3" s="1"/>
  <c r="G58" i="3"/>
  <c r="G57" i="3" s="1"/>
  <c r="J57" i="3"/>
  <c r="J56" i="3" s="1"/>
  <c r="I57" i="3"/>
  <c r="I56" i="3" s="1"/>
  <c r="N48" i="3"/>
  <c r="M48" i="3"/>
  <c r="M47" i="3" s="1"/>
  <c r="M46" i="3" s="1"/>
  <c r="L43" i="3"/>
  <c r="L42" i="3" s="1"/>
  <c r="K43" i="3"/>
  <c r="K42" i="3" s="1"/>
  <c r="J43" i="3"/>
  <c r="J42" i="3" s="1"/>
  <c r="I43" i="3"/>
  <c r="I42" i="3" s="1"/>
  <c r="H43" i="3"/>
  <c r="H42" i="3" s="1"/>
  <c r="G43" i="3"/>
  <c r="G42" i="3" s="1"/>
  <c r="L39" i="3"/>
  <c r="L38" i="3" s="1"/>
  <c r="K39" i="3"/>
  <c r="K38" i="3" s="1"/>
  <c r="J39" i="3"/>
  <c r="J38" i="3" s="1"/>
  <c r="I39" i="3"/>
  <c r="I38" i="3" s="1"/>
  <c r="H39" i="3"/>
  <c r="H38" i="3" s="1"/>
  <c r="G39" i="3"/>
  <c r="G38" i="3" s="1"/>
  <c r="F38" i="3"/>
  <c r="L35" i="3"/>
  <c r="L34" i="3" s="1"/>
  <c r="L33" i="3" s="1"/>
  <c r="K35" i="3"/>
  <c r="K34" i="3" s="1"/>
  <c r="K33" i="3" s="1"/>
  <c r="I35" i="3"/>
  <c r="I34" i="3" s="1"/>
  <c r="I33" i="3" s="1"/>
  <c r="H35" i="3"/>
  <c r="H34" i="3" s="1"/>
  <c r="H33" i="3" s="1"/>
  <c r="G35" i="3"/>
  <c r="G34" i="3" s="1"/>
  <c r="G33" i="3" s="1"/>
  <c r="J34" i="3"/>
  <c r="J33" i="3" s="1"/>
  <c r="M30" i="3"/>
  <c r="O30" i="3" s="1"/>
  <c r="F30" i="3"/>
  <c r="L28" i="3"/>
  <c r="K28" i="3"/>
  <c r="J28" i="3"/>
  <c r="I28" i="3"/>
  <c r="H28" i="3"/>
  <c r="G28" i="3"/>
  <c r="L24" i="3"/>
  <c r="L23" i="3" s="1"/>
  <c r="K24" i="3"/>
  <c r="K23" i="3" s="1"/>
  <c r="K22" i="3" s="1"/>
  <c r="K21" i="3" s="1"/>
  <c r="J24" i="3"/>
  <c r="J23" i="3" s="1"/>
  <c r="I23" i="3"/>
  <c r="H23" i="3"/>
  <c r="G23" i="3"/>
  <c r="O23" i="3"/>
  <c r="F23" i="3"/>
  <c r="F14" i="3" s="1"/>
  <c r="J18" i="3"/>
  <c r="O15" i="3"/>
  <c r="L15" i="3"/>
  <c r="K15" i="3"/>
  <c r="J15" i="3"/>
  <c r="I15" i="3"/>
  <c r="H15" i="3"/>
  <c r="G15" i="3"/>
  <c r="M116" i="3" l="1"/>
  <c r="O116" i="3" s="1"/>
  <c r="H22" i="3"/>
  <c r="H21" i="3" s="1"/>
  <c r="L22" i="3"/>
  <c r="L21" i="3" s="1"/>
  <c r="L14" i="3" s="1"/>
  <c r="O48" i="3"/>
  <c r="G80" i="3"/>
  <c r="K80" i="3"/>
  <c r="J22" i="3"/>
  <c r="J21" i="3" s="1"/>
  <c r="J14" i="3" s="1"/>
  <c r="I22" i="3"/>
  <c r="I21" i="3" s="1"/>
  <c r="I14" i="3" s="1"/>
  <c r="H14" i="3"/>
  <c r="M96" i="3"/>
  <c r="O109" i="3"/>
  <c r="O65" i="3"/>
  <c r="M64" i="3"/>
  <c r="O21" i="3"/>
  <c r="N96" i="3"/>
  <c r="N110" i="3"/>
  <c r="O110" i="3" s="1"/>
  <c r="G22" i="3"/>
  <c r="G21" i="3" s="1"/>
  <c r="G14" i="3" s="1"/>
  <c r="K111" i="3"/>
  <c r="K110" i="3" s="1"/>
  <c r="K109" i="3" s="1"/>
  <c r="G115" i="3"/>
  <c r="G111" i="3" s="1"/>
  <c r="G110" i="3" s="1"/>
  <c r="G109" i="3" s="1"/>
  <c r="K32" i="3"/>
  <c r="K31" i="3" s="1"/>
  <c r="K30" i="3" s="1"/>
  <c r="G126" i="3"/>
  <c r="G125" i="3" s="1"/>
  <c r="G124" i="3" s="1"/>
  <c r="K126" i="3"/>
  <c r="K125" i="3" s="1"/>
  <c r="K124" i="3" s="1"/>
  <c r="G32" i="3"/>
  <c r="G31" i="3" s="1"/>
  <c r="G30" i="3" s="1"/>
  <c r="L32" i="3"/>
  <c r="L31" i="3" s="1"/>
  <c r="L30" i="3" s="1"/>
  <c r="I32" i="3"/>
  <c r="I31" i="3" s="1"/>
  <c r="I30" i="3" s="1"/>
  <c r="N47" i="3"/>
  <c r="O47" i="3" s="1"/>
  <c r="J55" i="3"/>
  <c r="J54" i="3" s="1"/>
  <c r="J53" i="3" s="1"/>
  <c r="I126" i="3"/>
  <c r="I125" i="3" s="1"/>
  <c r="I124" i="3" s="1"/>
  <c r="F13" i="3"/>
  <c r="F12" i="3" s="1"/>
  <c r="J32" i="3"/>
  <c r="J31" i="3" s="1"/>
  <c r="J30" i="3" s="1"/>
  <c r="H32" i="3"/>
  <c r="H31" i="3" s="1"/>
  <c r="H30" i="3" s="1"/>
  <c r="N93" i="3"/>
  <c r="O93" i="3" s="1"/>
  <c r="H111" i="3"/>
  <c r="H110" i="3" s="1"/>
  <c r="H109" i="3" s="1"/>
  <c r="L111" i="3"/>
  <c r="L110" i="3" s="1"/>
  <c r="L109" i="3" s="1"/>
  <c r="J126" i="3"/>
  <c r="J125" i="3" s="1"/>
  <c r="J124" i="3" s="1"/>
  <c r="L62" i="3"/>
  <c r="L61" i="3" s="1"/>
  <c r="L60" i="3" s="1"/>
  <c r="L56" i="3"/>
  <c r="G75" i="3"/>
  <c r="G74" i="3" s="1"/>
  <c r="G73" i="3" s="1"/>
  <c r="G72" i="3" s="1"/>
  <c r="G70" i="3" s="1"/>
  <c r="G69" i="3" s="1"/>
  <c r="G68" i="3" s="1"/>
  <c r="G67" i="3" s="1"/>
  <c r="G65" i="3" s="1"/>
  <c r="G64" i="3" s="1"/>
  <c r="G63" i="3" s="1"/>
  <c r="L75" i="3"/>
  <c r="L74" i="3" s="1"/>
  <c r="L73" i="3" s="1"/>
  <c r="L72" i="3" s="1"/>
  <c r="L70" i="3" s="1"/>
  <c r="L69" i="3" s="1"/>
  <c r="L68" i="3" s="1"/>
  <c r="L67" i="3" s="1"/>
  <c r="L65" i="3" s="1"/>
  <c r="L64" i="3" s="1"/>
  <c r="L63" i="3" s="1"/>
  <c r="G62" i="3"/>
  <c r="G61" i="3" s="1"/>
  <c r="G60" i="3" s="1"/>
  <c r="G56" i="3"/>
  <c r="N64" i="3"/>
  <c r="K75" i="3"/>
  <c r="K74" i="3" s="1"/>
  <c r="K73" i="3" s="1"/>
  <c r="K72" i="3" s="1"/>
  <c r="K70" i="3" s="1"/>
  <c r="K69" i="3" s="1"/>
  <c r="K68" i="3" s="1"/>
  <c r="K67" i="3" s="1"/>
  <c r="K65" i="3" s="1"/>
  <c r="K64" i="3" s="1"/>
  <c r="K63" i="3" s="1"/>
  <c r="H97" i="3"/>
  <c r="H99" i="3"/>
  <c r="H98" i="3" s="1"/>
  <c r="L99" i="3"/>
  <c r="L98" i="3" s="1"/>
  <c r="L97" i="3"/>
  <c r="J103" i="3"/>
  <c r="J105" i="3"/>
  <c r="J104" i="3" s="1"/>
  <c r="K14" i="3"/>
  <c r="J80" i="3"/>
  <c r="I80" i="3"/>
  <c r="J111" i="3"/>
  <c r="J110" i="3" s="1"/>
  <c r="J109" i="3" s="1"/>
  <c r="L126" i="3"/>
  <c r="L125" i="3" s="1"/>
  <c r="L124" i="3" s="1"/>
  <c r="H56" i="3"/>
  <c r="H62" i="3"/>
  <c r="H61" i="3" s="1"/>
  <c r="H60" i="3" s="1"/>
  <c r="H75" i="3"/>
  <c r="H74" i="3" s="1"/>
  <c r="H73" i="3" s="1"/>
  <c r="H72" i="3" s="1"/>
  <c r="H70" i="3" s="1"/>
  <c r="H69" i="3" s="1"/>
  <c r="H68" i="3" s="1"/>
  <c r="H67" i="3" s="1"/>
  <c r="H65" i="3" s="1"/>
  <c r="H64" i="3" s="1"/>
  <c r="H63" i="3" s="1"/>
  <c r="K56" i="3"/>
  <c r="K62" i="3"/>
  <c r="K61" i="3" s="1"/>
  <c r="K60" i="3" s="1"/>
  <c r="I75" i="3"/>
  <c r="I74" i="3" s="1"/>
  <c r="I73" i="3" s="1"/>
  <c r="I72" i="3" s="1"/>
  <c r="I70" i="3" s="1"/>
  <c r="I69" i="3" s="1"/>
  <c r="I68" i="3" s="1"/>
  <c r="I67" i="3" s="1"/>
  <c r="I65" i="3" s="1"/>
  <c r="I64" i="3" s="1"/>
  <c r="I63" i="3" s="1"/>
  <c r="G97" i="3"/>
  <c r="G99" i="3"/>
  <c r="G98" i="3" s="1"/>
  <c r="K99" i="3"/>
  <c r="K98" i="3" s="1"/>
  <c r="K97" i="3"/>
  <c r="I105" i="3"/>
  <c r="I104" i="3" s="1"/>
  <c r="I103" i="3"/>
  <c r="H126" i="3"/>
  <c r="H125" i="3" s="1"/>
  <c r="H124" i="3" s="1"/>
  <c r="H80" i="3"/>
  <c r="L80" i="3"/>
  <c r="I111" i="3"/>
  <c r="I110" i="3" s="1"/>
  <c r="I109" i="3" s="1"/>
  <c r="I62" i="3"/>
  <c r="I61" i="3" s="1"/>
  <c r="I60" i="3" s="1"/>
  <c r="I55" i="3" s="1"/>
  <c r="I54" i="3" s="1"/>
  <c r="I53" i="3" s="1"/>
  <c r="M122" i="3"/>
  <c r="O122" i="3" s="1"/>
  <c r="J97" i="3"/>
  <c r="H103" i="3"/>
  <c r="L103" i="3"/>
  <c r="I97" i="3"/>
  <c r="G103" i="3"/>
  <c r="K103" i="3"/>
  <c r="O96" i="3" l="1"/>
  <c r="M63" i="3"/>
  <c r="O64" i="3"/>
  <c r="O14" i="3"/>
  <c r="J13" i="3"/>
  <c r="N46" i="3"/>
  <c r="O46" i="3" s="1"/>
  <c r="I13" i="3"/>
  <c r="H96" i="3"/>
  <c r="L55" i="3"/>
  <c r="L54" i="3" s="1"/>
  <c r="L53" i="3" s="1"/>
  <c r="L13" i="3" s="1"/>
  <c r="I96" i="3"/>
  <c r="J96" i="3"/>
  <c r="J12" i="3" s="1"/>
  <c r="K96" i="3"/>
  <c r="N63" i="3"/>
  <c r="G96" i="3"/>
  <c r="K55" i="3"/>
  <c r="K54" i="3" s="1"/>
  <c r="K53" i="3" s="1"/>
  <c r="K13" i="3" s="1"/>
  <c r="H55" i="3"/>
  <c r="H54" i="3" s="1"/>
  <c r="H53" i="3" s="1"/>
  <c r="H13" i="3" s="1"/>
  <c r="L96" i="3"/>
  <c r="G55" i="3"/>
  <c r="G54" i="3" s="1"/>
  <c r="G53" i="3" s="1"/>
  <c r="G13" i="3" s="1"/>
  <c r="I12" i="3" l="1"/>
  <c r="O63" i="3"/>
  <c r="O13" i="3"/>
  <c r="H12" i="3"/>
  <c r="K12" i="3"/>
  <c r="L12" i="3"/>
  <c r="G12" i="3"/>
  <c r="O12" i="3" l="1"/>
  <c r="E57" i="1" l="1"/>
  <c r="E56" i="1" s="1"/>
  <c r="E54" i="1" l="1"/>
  <c r="E53" i="1" s="1"/>
  <c r="E52" i="1" s="1"/>
</calcChain>
</file>

<file path=xl/sharedStrings.xml><?xml version="1.0" encoding="utf-8"?>
<sst xmlns="http://schemas.openxmlformats.org/spreadsheetml/2006/main" count="1823" uniqueCount="439">
  <si>
    <t>000  1  11  05000  00  0000  120</t>
  </si>
  <si>
    <t>000  1  11  05010  00  0000  120</t>
  </si>
  <si>
    <t>000  1  11  00000  00  0000  000</t>
  </si>
  <si>
    <t>(тыс.рублей)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</si>
  <si>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</si>
  <si>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автономных учреждений, а также имущества государственных и муниципальных унитарных предприятий, в том числе казенных)</t>
  </si>
  <si>
    <t>НАЛОГОВЫЕ И НЕНАЛОГОВЫЕ ДОХОДЫ</t>
  </si>
  <si>
    <t>Дотации на выравнивание бюджетной обеспеченности</t>
  </si>
  <si>
    <t>Налог на доходы физических лиц</t>
  </si>
  <si>
    <t>000  1  01  02010  01  0000  110</t>
  </si>
  <si>
    <t>000  1  01  02020  01  0000  110</t>
  </si>
  <si>
    <t>000  1  01  02030  01  0000  110</t>
  </si>
  <si>
    <t>000  1  01  02040  01  0000  110</t>
  </si>
  <si>
    <t>000  1  11  09045  10  0000  120</t>
  </si>
  <si>
    <t>Код бюджетной классификации Российской Федерации</t>
  </si>
  <si>
    <t>Наименование доходов</t>
  </si>
  <si>
    <t>НАЛОГИ НА ПРИБЫЛЬ, ДОХОДЫ</t>
  </si>
  <si>
    <t>НАЛОГИ НА СОВОКУПНЫЙ ДОХОД</t>
  </si>
  <si>
    <t>Единый сельскохозяйственный налог</t>
  </si>
  <si>
    <t>НАЛОГИ НА ИМУЩЕСТВО</t>
  </si>
  <si>
    <t>Налог на имущество физических лиц</t>
  </si>
  <si>
    <t>Земельный налог</t>
  </si>
  <si>
    <t>ДОХОДЫ ОТ ИСПОЛЬЗОВАНИЯ ИМУЩЕСТВА, НАХОДЯЩЕГОСЯ В ГОСУДАРСТВЕННОЙ И МУНИЦИПАЛЬНОЙ СОБСТВЕННОСТИ</t>
  </si>
  <si>
    <t>БЕЗВОЗМЕЗДНЫЕ ПОСТУПЛЕНИЯ</t>
  </si>
  <si>
    <t>Всего доходов</t>
  </si>
  <si>
    <t>Безвозмездные поступления от других бюджетов бюджетной системы Российской Федерации</t>
  </si>
  <si>
    <t>000  1  11  09040  00  0000  120</t>
  </si>
  <si>
    <t>000  1  11  09000  00  0000  120</t>
  </si>
  <si>
    <t>000  1  05  00000  00  0000  000</t>
  </si>
  <si>
    <t>000  1  05  03000  01  0000  110</t>
  </si>
  <si>
    <t>000  1  05  03010  01  0000  110</t>
  </si>
  <si>
    <t>000  1  06  00000  00  0000  000</t>
  </si>
  <si>
    <t>000  1  06  01000  00  0000  110</t>
  </si>
  <si>
    <t>000  1  06  01030  10  0000  110</t>
  </si>
  <si>
    <t>Налог на имущество физических лиц, взимаемый по ставкам, применяемым к объектам налогообложения, расположенным в границах поселений</t>
  </si>
  <si>
    <t>000  1  06  06000  00  0000  110</t>
  </si>
  <si>
    <t>000  1  11  05013  10  0000  120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</si>
  <si>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</si>
  <si>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</si>
  <si>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собственности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</si>
  <si>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000  1  00  00000  00  0000  000</t>
  </si>
  <si>
    <t>000  1  01  00000  00  0000  000</t>
  </si>
  <si>
    <t>000  1  01  02000  01  0000  110</t>
  </si>
  <si>
    <t>000  2  00  00000  00  0000  000</t>
  </si>
  <si>
    <t>000  2  02  00000  00  0000  000</t>
  </si>
  <si>
    <t>Доходы бюджетов бюджетной системы Российской Федерации от возврата 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</t>
  </si>
  <si>
    <t>000  2  18  05000  10  0000  000</t>
  </si>
  <si>
    <t>Доходы бюджетов поселений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</t>
  </si>
  <si>
    <t>000  2  18  05010  10  0000  151</t>
  </si>
  <si>
    <t xml:space="preserve">Доходы бюджетов поселений от возврата остатков субсидий, субвенций и иных межбюджетных трансфертов, имеющих целевое назначение, прошлых лет из бюджетов муниципальных районов 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</si>
  <si>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поселениями</t>
  </si>
  <si>
    <t>Платежи от государственных и муниципальных унитарных предприятий</t>
  </si>
  <si>
    <t>000 1 13 00000 00 0000 000</t>
  </si>
  <si>
    <t>ДОХОДЫ ОТ ОКАЗАНИЯ ПЛАТНЫХ УСЛУГ (РАБОТ) И КОМПЕНСАЦИИ ЗАТРАТ ГОСУДАРСТВА</t>
  </si>
  <si>
    <t>000 1 13 02000 00 0000 130</t>
  </si>
  <si>
    <t>Доходы от компенсации затрат государства</t>
  </si>
  <si>
    <t>000 1 13 02995 10 0000 130</t>
  </si>
  <si>
    <t>000 1 14 00000 00 0000 000</t>
  </si>
  <si>
    <t>ДОХОДЫ ОТ ПРОДАЖИ МАТЕРИАЛЬНЫХ И НЕМАТЕРИАЛЬНЫХ АКТИВОВ</t>
  </si>
  <si>
    <t>000 1 14 06000 00 0000 430</t>
  </si>
  <si>
    <t>Доходы от продажи земельных участков, находящихся в государственной и муниципальной собственности (за исключением земельных участков бюджетных и автономных учреждений)</t>
  </si>
  <si>
    <t>000 1 14 06013 10 0000 430</t>
  </si>
  <si>
    <t>Доходы от продажи земельных участков, государственная собственность на которые не разграничена и которые расположены в границах поселений</t>
  </si>
  <si>
    <t>000 1 14 06025 10 0000 430</t>
  </si>
  <si>
    <t>Доходы от продажи земельных участков, находящихся в собственности поселений (за исключением земельных участков муниципальных бюджетных и автономных учреждений)</t>
  </si>
  <si>
    <t>000 1 11 07000 00 0000 120</t>
  </si>
  <si>
    <t>000 1 11 07015 10 0000 120</t>
  </si>
  <si>
    <t>1 16 06000 01 0000 140</t>
  </si>
  <si>
    <t>1 16 00000 00 0000 000</t>
  </si>
  <si>
    <t>Денежные взыскания (штрафы) за нарушение законодательства о применении контрольно-кассовой техники при осуществлении наличных денежных расчетов и (или) расчетов с использованием платежных карт</t>
  </si>
  <si>
    <t>ШТРАФЫ, САНКЦИИ, ВОЗМЕЩЕНИЕ УЩЕРБА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</si>
  <si>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</si>
  <si>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</si>
  <si>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у физических лиц на основании патента в соответствии со статьей 227.1 Налогового кодекса Российской Федерации</t>
  </si>
  <si>
    <t>000 1 08 04000 01 0000 110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</si>
  <si>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</si>
  <si>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000 1 08 04020 01 0000 110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</si>
  <si>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</si>
  <si>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Субвенции бюджетам на осуществление первичного воинского учета на территориях, где отсутствуют военные комиссариаты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</si>
  <si>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поселений, а также средства от продажи права на заключение договоров аренды указанных земельных участков</t>
  </si>
  <si>
    <t>Дотации бюджетам сельских поселений на выравнивание бюджетной обеспеченности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</si>
  <si>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</si>
  <si>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000  1  06  06033  10  0000  110</t>
  </si>
  <si>
    <t>Земельный налог с организаций, обладающих земельным участком, расположенным в границах сельских поселений</t>
  </si>
  <si>
    <t>Исполнение</t>
  </si>
  <si>
    <t>Итого собственных доходов</t>
  </si>
  <si>
    <t xml:space="preserve">                                                                                                                      муниципального образования</t>
  </si>
  <si>
    <t xml:space="preserve">                                                                                                                      к решению Совета депутатов</t>
  </si>
  <si>
    <t xml:space="preserve">                                                                                                                      сельское поселение Анюйск</t>
  </si>
  <si>
    <t>000  1  06  06043  10  0000  110</t>
  </si>
  <si>
    <t>Земельный налог с физических лиц, обладающих земельным участком, расположенным в границах сельских поселений</t>
  </si>
  <si>
    <t>Прочие доходы от компенсации затрат  бюджетов сельских поселений</t>
  </si>
  <si>
    <t>000 1 08 00000 00 0000 000</t>
  </si>
  <si>
    <t>ГОСУДАРСТВЕННАЯ ПОШЛИНА</t>
  </si>
  <si>
    <t xml:space="preserve">  000    1 06 06030 00 0000 110</t>
  </si>
  <si>
    <t>Земельный налог с организаций</t>
  </si>
  <si>
    <t xml:space="preserve">  000    1 06 06040 00 0000 110</t>
  </si>
  <si>
    <t>Земельный налог с физических лиц</t>
  </si>
  <si>
    <t>Справочно:</t>
  </si>
  <si>
    <t xml:space="preserve">                                                                         к решению Совета депутатов</t>
  </si>
  <si>
    <t xml:space="preserve">                                                                         муниципального образования</t>
  </si>
  <si>
    <t xml:space="preserve">                                                                         сельское поселение Анюйск</t>
  </si>
  <si>
    <t>(тыс. рублей)</t>
  </si>
  <si>
    <t>Наименование</t>
  </si>
  <si>
    <t>Глав-ный рас-поря-дитель средств</t>
  </si>
  <si>
    <t>РЗ</t>
  </si>
  <si>
    <t>ПР</t>
  </si>
  <si>
    <t>ЦСР</t>
  </si>
  <si>
    <t>ВР</t>
  </si>
  <si>
    <t>2015</t>
  </si>
  <si>
    <t>дотация</t>
  </si>
  <si>
    <t>субъвенция</t>
  </si>
  <si>
    <t>собственные доходы</t>
  </si>
  <si>
    <t>передвижки</t>
  </si>
  <si>
    <t>ФНР</t>
  </si>
  <si>
    <t>остаток на 01.01.</t>
  </si>
  <si>
    <t>7</t>
  </si>
  <si>
    <t>ВСЕГО</t>
  </si>
  <si>
    <t>Администрация муниципального образования сельское поселение Анюйск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</si>
  <si>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</si>
  <si>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</si>
  <si>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</si>
  <si>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</si>
  <si>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Непрограммные направления расходов по исполнению публичных (публично-нормативных) обязательств</t>
  </si>
  <si>
    <t>77 0 0000</t>
  </si>
  <si>
    <t>Исполнение публичных (публично-нормативных) обязательств за счет средств бюджета поселения</t>
  </si>
  <si>
    <t>77 Б 0000</t>
  </si>
  <si>
    <t>Компенсация расходов на оплату стоимости проезда и провоза багажа в соответствии с Решение сессии Совета депутатов № 5 от 18.11.2011 г. года «Об утверждении Порядка предоставления некоторых гарантий и  компенсаций   для   лиц,  работающих    в   организациях, финансируемых  из  бюджета  муниципального  образования
сельское поселение Анюйск»</t>
  </si>
  <si>
    <t>77 Б 1011</t>
  </si>
  <si>
    <t>Компенсация расходов на оплату стоимости проезда и провоза багажа в соответствии с Решением сессии Совета депутатов № 5 от 18.11.2011 г. года «Об утверждении Порядка предоставления некоторых гарантий и  компенсаций   для   лиц,  работающих    в   организациях, финансируемых  из  бюджета  муниципального  образования сельское поселение Анюйск» по непрограммному направлению расходов "Исполнение публичных (публично-нормативных) обязательств за счет средств бюджета поселения" в рамках  непрограммного направления деятельности "Исполнение публичных (публично-нормативных) обязательств"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</si>
  <si>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100</t>
  </si>
  <si>
    <t>Расходы на выплаты персоналу государственных (муниципальных) органов</t>
  </si>
  <si>
    <t>120</t>
  </si>
  <si>
    <t>Иные выплаты персоналу государственных (муниципальных) органов, за исключением фонда оплаты труда</t>
  </si>
  <si>
    <t>122</t>
  </si>
  <si>
    <t>Обеспечение функционирования Главы муниципального образования и его заместителей</t>
  </si>
  <si>
    <t>80 1 0000</t>
  </si>
  <si>
    <t>Глава муниципального образования</t>
  </si>
  <si>
    <t>80 1 0004</t>
  </si>
  <si>
    <t>Расходы на обеспечение деятельности Главы поселения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</si>
  <si>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80 1 00 00040</t>
  </si>
  <si>
    <t>200</t>
  </si>
  <si>
    <t>Иные закупки товаров, работ и услуг для обеспечения государственных (муниципальных) нужд</t>
  </si>
  <si>
    <t>240</t>
  </si>
  <si>
    <t>Прочая закупка товаров, работ и услуг для обеспечения государственных (муниципальных) нужд</t>
  </si>
  <si>
    <t>244</t>
  </si>
  <si>
    <t>80 1 00 10110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</si>
  <si>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</si>
  <si>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</si>
  <si>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Обеспечение функционирования  исполнительно - распорядительных органов местного самоуправления муниципального образования</t>
  </si>
  <si>
    <t>80 2 0000</t>
  </si>
  <si>
    <t>Центральный аппарат исполнительно - распорядительных органов местного самоуправления муниципального образования</t>
  </si>
  <si>
    <t>80 2 0011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</si>
  <si>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</si>
  <si>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Фонд оплаты труда государственных (муниципальных) органов и взносы по обязательному социальному страхованию</t>
  </si>
  <si>
    <t>121</t>
  </si>
  <si>
    <t>Расходы на содержание Центрального аппарата органов местного самоуправления (муниципальных  органов) (Закупка товаров, работ и услуг для государственных (муниципальных) нужд)</t>
  </si>
  <si>
    <t>80 2 00 00110</t>
  </si>
  <si>
    <t>Закупка товаров, работ, услуг в сфере информационно-коммуникационных технологий</t>
  </si>
  <si>
    <t>242</t>
  </si>
  <si>
    <t>800</t>
  </si>
  <si>
    <t>Уплата налогов, сборов и иных платежей</t>
  </si>
  <si>
    <t>850</t>
  </si>
  <si>
    <t>Уплата налога на имущество организаций и земельного налога</t>
  </si>
  <si>
    <t>851</t>
  </si>
  <si>
    <t>Уплата прочих налогов, сборов и иных платежей</t>
  </si>
  <si>
    <t>852</t>
  </si>
  <si>
    <t>Обеспечение проведение выборов и референдумов</t>
  </si>
  <si>
    <t>07</t>
  </si>
  <si>
    <t>Избирательная комиссия муниципального образования</t>
  </si>
  <si>
    <t>84</t>
  </si>
  <si>
    <t xml:space="preserve">Проведение выборов Главы муниципального образования и Депутатов муниципального образования </t>
  </si>
  <si>
    <t>84 2</t>
  </si>
  <si>
    <t>Расходы на проведение выборов Главы муниципального образования (закупка товаров, работ и услуг для государственных (муниципальных) нужд)</t>
  </si>
  <si>
    <t>84 2 00 00230</t>
  </si>
  <si>
    <t>Расходы на проведение выборов в представительные органы муниципального образования</t>
  </si>
  <si>
    <t>Другие общегосударственные вопросы</t>
  </si>
  <si>
    <t>13</t>
  </si>
  <si>
    <t>Непрограммные направления расходов, связанные с обязательствами муниципального образования</t>
  </si>
  <si>
    <t>82 0 0000</t>
  </si>
  <si>
    <t>Исполнение обязательств муниципального образования исполнительно-распорядительными органами муниципального образования</t>
  </si>
  <si>
    <t>82 2 0000</t>
  </si>
  <si>
    <t>Обеспечение первичных мер пожарной безопасности в границах населенных пунктов поселения</t>
  </si>
  <si>
    <t>82 2 8032</t>
  </si>
  <si>
    <t>Закупка товаров, работ и услуг для государственных (муниципальных) нужд</t>
  </si>
  <si>
    <t>Почетная Грамота Главы муниципального образования</t>
  </si>
  <si>
    <t>82 2 8035</t>
  </si>
  <si>
    <t>Социальное обеспечение и иные выплаты населению</t>
  </si>
  <si>
    <t>300</t>
  </si>
  <si>
    <t>Иные выплаты населению</t>
  </si>
  <si>
    <t>360</t>
  </si>
  <si>
    <t>Национальная оборона</t>
  </si>
  <si>
    <t>Мобилизационная и вневойсковая подготовка</t>
  </si>
  <si>
    <t>03</t>
  </si>
  <si>
    <t>Непрограмное направление расходов по обеспечению функционирования органов местного самоуправления</t>
  </si>
  <si>
    <t>80 2 5118</t>
  </si>
  <si>
    <t>Осуществление первичного воинского учета на территориях, где отстутствуют военные комиссариаты (Закупка товаров, работ и услуг для государственных (муниципальных) нужд)</t>
  </si>
  <si>
    <t>80 2 51180</t>
  </si>
  <si>
    <t>Национальная безопасность и правоохранительная деятельность</t>
  </si>
  <si>
    <t>Другие вопросы в области национальной безопасности и правоохранительной деятельности</t>
  </si>
  <si>
    <t>14</t>
  </si>
  <si>
    <t>Исполнение обязательств муниципального образования исполнительно-распорядительными  органами муниципального образования</t>
  </si>
  <si>
    <t>Осуществление мер по противодействию терроризму и экстремизму</t>
  </si>
  <si>
    <t>82 2 8033</t>
  </si>
  <si>
    <t>Национальная экономика</t>
  </si>
  <si>
    <t>Транспорт</t>
  </si>
  <si>
    <t>08</t>
  </si>
  <si>
    <t>Автомобильный транспорт</t>
  </si>
  <si>
    <t>82 2 8103</t>
  </si>
  <si>
    <t>Иные бюджетные ассигнования</t>
  </si>
  <si>
    <t>Субсидии юридическим лицам (кроме некоммерческих организаций), индивидуальным предпринимателям, физическим лицам</t>
  </si>
  <si>
    <t>810</t>
  </si>
  <si>
    <t>Дорожное хозяйство (дорожные фонды)</t>
  </si>
  <si>
    <t>09</t>
  </si>
  <si>
    <t>Непрограммные направления расходов по предоставлению межбюджетных трансфертов из бюджета поселения</t>
  </si>
  <si>
    <t>98 0 0000</t>
  </si>
  <si>
    <t>Предоставление межбюджетных трансфертов на исполнение обязательств муниципального образования по соглашениям о передаче части своих полномочий по решению вопросов местного значения из бюджета поселения в бюджет муниципального района</t>
  </si>
  <si>
    <t>98 2 0000</t>
  </si>
  <si>
    <t>Содержание автомобильных дорог и инженерных сооружений на них в границах городских округов и поселений</t>
  </si>
  <si>
    <t>98 2 8022</t>
  </si>
  <si>
    <t>Межбюджетные  трансферты</t>
  </si>
  <si>
    <t>500</t>
  </si>
  <si>
    <t>Иные межбюджетные  трансферты</t>
  </si>
  <si>
    <t>540</t>
  </si>
  <si>
    <t>Другие вопросы в области национальной экономики</t>
  </si>
  <si>
    <t>12</t>
  </si>
  <si>
    <t>Расходы на обеспечение муниципальных образований документами территориального планирования по непрограммному направлению расходов "Предоставление межбюджетных трансфертов на исполнение обязательств муниципального образования по соглашениям о передаче части своих полномочий по решению вопросов местного значения из бюджета поселения в бюджет муниципального района" в рамках непрограммного направления деятельности "Предоставление межбюджетных трансфертов из бюджета поселения" (Межбюджетные  трансферты)</t>
  </si>
  <si>
    <t>98 2 8105</t>
  </si>
  <si>
    <t>Жилищно-коммунальное хозяйство</t>
  </si>
  <si>
    <t>05</t>
  </si>
  <si>
    <t>Жилищное хозяйство</t>
  </si>
  <si>
    <t xml:space="preserve">Капитальный ремонт  муниципального жилищного фонда </t>
  </si>
  <si>
    <t>98 2 8201</t>
  </si>
  <si>
    <t xml:space="preserve">Коммунальное хозяйство </t>
  </si>
  <si>
    <t>Мероприятия в области коммунального хозяйства</t>
  </si>
  <si>
    <t>82 2 8034</t>
  </si>
  <si>
    <t>Благоустройство</t>
  </si>
  <si>
    <t xml:space="preserve">05 </t>
  </si>
  <si>
    <t>Уличное освещение</t>
  </si>
  <si>
    <t>98 2 8021</t>
  </si>
  <si>
    <t>Уличное освещение (Межбюджетные  трансферты)</t>
  </si>
  <si>
    <t>98 2 00 80210</t>
  </si>
  <si>
    <t>Озеленение</t>
  </si>
  <si>
    <t>98 2 8023</t>
  </si>
  <si>
    <t>Расходы на озеленение по непрограммному направлению расходов "Предоставление межбюджетных трансфертов на исполнение обязательств муниципального образования по соглашениям о передаче части своих полномочий по решению вопросов местного значения из бюджета поселения в бюджет муниципального района" в рамках непрограммного направления деятельности "Предоставление межбюджетных трансфертов из бюджета поселения" (Межбюджетные  трансферты)</t>
  </si>
  <si>
    <t>Организация и содержание мест захоронения</t>
  </si>
  <si>
    <t>98 2 8024</t>
  </si>
  <si>
    <t>Прочие мероприятия по благоустройству городских округов и поселений</t>
  </si>
  <si>
    <t>98 2 8025</t>
  </si>
  <si>
    <t>Расходы на прочие мероприятия по благоустройству по непрограммному направлению расходов "Предоставление межбюджетных трансфертов на исполнение обязательств муниципального образования по соглашениям о передаче части своих полномочий по решению вопросов местного значения из бюджета поселения в бюджет муниципального района" в рамках непрограммного направления деятельности "Предоставление межбюджетных трансфертов из бюджета поселения" (Межбюджетные  трансферты)</t>
  </si>
  <si>
    <t>Физическая культура и спорт</t>
  </si>
  <si>
    <t>11</t>
  </si>
  <si>
    <t>Массовый спорт</t>
  </si>
  <si>
    <t>Предоставление межбюджетных трансфертов за счет средств бюджета поселения на выполнение муниципального задания</t>
  </si>
  <si>
    <t>98 П 0000</t>
  </si>
  <si>
    <t>Учреждения, осуществляющие деятельность в области физической культуры и спорта</t>
  </si>
  <si>
    <t>98 П 9927</t>
  </si>
  <si>
    <t>Компенсация расходов на оплату стоимости проезда и провоза багажа в соответствии с Решением сессии Совета депутатов № 2 от               8 февраля 2012 года «Об утверждении Порядка предоставления некоторых гарантий и компенсаций для лиц, работающих в организациях, финансируемых из бюджета муниципального образования
городское поселение Билибино», за счет межбюджетных трансфертов из бюджета поселения</t>
  </si>
  <si>
    <t>98 2 1011</t>
  </si>
  <si>
    <t>Озеленение (Межбюджетные  трансферты)</t>
  </si>
  <si>
    <t>Прочие мероприятия по благоустройству городских округов и поселений (Межбюджетные  трансферты)</t>
  </si>
  <si>
    <t>98 2 00 80250</t>
  </si>
  <si>
    <t>129</t>
  </si>
  <si>
    <t xml:space="preserve">Иные бюджетные трансферты </t>
  </si>
  <si>
    <t xml:space="preserve">                 Приложение 8</t>
  </si>
  <si>
    <t xml:space="preserve">                 к решению Совета депутатов</t>
  </si>
  <si>
    <t xml:space="preserve">                               к решению Совета депутатов</t>
  </si>
  <si>
    <t xml:space="preserve">                 муниципального образования</t>
  </si>
  <si>
    <t xml:space="preserve">                               муниципального образования</t>
  </si>
  <si>
    <t xml:space="preserve">                 сельское поселение Анюйск</t>
  </si>
  <si>
    <t xml:space="preserve">                               сельское поселение Анюйск</t>
  </si>
  <si>
    <t xml:space="preserve">                 от _____ декабря 2014 года № ____</t>
  </si>
  <si>
    <t xml:space="preserve"> </t>
  </si>
  <si>
    <t>6</t>
  </si>
  <si>
    <t>Исполнение публичных (публично-нормативных) обязательств за счет средств  бюджета муниципального образования</t>
  </si>
  <si>
    <t xml:space="preserve">80 1 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</si>
  <si>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</si>
  <si>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Расходы на обеспечение деятельности Главы поселения (Закупка товаров, работ и услуг для государственных (муниципальных) нужд)</t>
  </si>
  <si>
    <t xml:space="preserve">80 2 </t>
  </si>
  <si>
    <t>Проведение выборов Главы муниципального образования и Депутатов муниципального образования</t>
  </si>
  <si>
    <t>Расходы на проведение выборов Главы муниципального образования (Закупка товаров, работ и услуг для государственных (муниципальных) нужд)</t>
  </si>
  <si>
    <t xml:space="preserve">84 2 00 00240 </t>
  </si>
  <si>
    <t>98</t>
  </si>
  <si>
    <t>98 2 5118</t>
  </si>
  <si>
    <t xml:space="preserve">Обеспечение функционирования  исполнительно - распорядительных органов местного самоуправления </t>
  </si>
  <si>
    <t>Осуществление первичного воинского учета на территориях, где отсутствуют военные комиссариата (Закупка товаров, работ и услуг для государственных (муниципальных) нужд)</t>
  </si>
  <si>
    <t>Предоставление межбюджетных трансфертов</t>
  </si>
  <si>
    <t xml:space="preserve">98 2 </t>
  </si>
  <si>
    <t>Прочие мероприятия по благоустройству городских округов и послений (Межбюджетные трансферты)</t>
  </si>
  <si>
    <t>к решению Совета депутатов</t>
  </si>
  <si>
    <t>муниципального образования</t>
  </si>
  <si>
    <t>сельское поселение Анюйск</t>
  </si>
  <si>
    <t>Источники  внутреннего финансирования</t>
  </si>
  <si>
    <t>(включая перечень статей и видов источников финансирования дефицита бюджетов)</t>
  </si>
  <si>
    <t>Исполнение %</t>
  </si>
  <si>
    <t>000 01 00 00 00 00 0000 000</t>
  </si>
  <si>
    <t>ИСТОЧНИКИ ВНУТРЕННЕГО ФИНАНСИРОВАНИЯ ДЕФИЦИТОВ БЮДЖЕТОВ</t>
  </si>
  <si>
    <t>000 01 03 00 00 00 0000 000</t>
  </si>
  <si>
    <t>Бюджетные кредиты от других бюджетов бюджетной системы Российской Федерации</t>
  </si>
  <si>
    <t>000 01 03 01 00 00 0000 000</t>
  </si>
  <si>
    <t>Бюджетные кредиты от других бюджетов бюджетной системы Российской Федерации в валюте Российской Федерации</t>
  </si>
  <si>
    <t>000 01 03 01 00 00 0000 800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</si>
  <si>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</si>
  <si>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000 01 03 01 00 10 0000 810</t>
  </si>
  <si>
    <t>Погашение бюджетами поселений кредитов от других бюджетов бюджетной системы Российской Федерации в валюте Российской Федерации</t>
  </si>
  <si>
    <t>000 01 05 00 00 00 0000 000</t>
  </si>
  <si>
    <t>Изменение остатков средств на счетах по учету средств бюджетов</t>
  </si>
  <si>
    <t>000 01 05 00 00 00 0000 500</t>
  </si>
  <si>
    <t>Увеличение остатков средств бюджетов</t>
  </si>
  <si>
    <t>000 01 05 02 00 00 0000 500</t>
  </si>
  <si>
    <t>Увеличение прочих остатков средств бюджетов</t>
  </si>
  <si>
    <t>000 01 05 02 01 00 0000 510</t>
  </si>
  <si>
    <t>Увеличение прочих остатков денежных средств бюджетов</t>
  </si>
  <si>
    <t>000 01 05 02 01 10 0000 510</t>
  </si>
  <si>
    <t>Увеличение прочих остатков денежных средств бюджетов сельских поселений</t>
  </si>
  <si>
    <t>000 01 05 00 00 00 0000 600</t>
  </si>
  <si>
    <t>Уменьшение остатков средств бюджетов</t>
  </si>
  <si>
    <t>000 01 05 02 00 00 0000 600</t>
  </si>
  <si>
    <t>Уменьшение прочих остатков средств бюджетов</t>
  </si>
  <si>
    <t>000 01 05 02 01 00 0000 610</t>
  </si>
  <si>
    <t>Уменьшение прочих остатков денежных средств бюджетов</t>
  </si>
  <si>
    <t>000 01 05 02 01 10 0000 610</t>
  </si>
  <si>
    <t>Уменьшение прочих остатков денежных средств бюджетов сельских поселений</t>
  </si>
  <si>
    <t>Распределение иных межбюджетных трансфертов,</t>
  </si>
  <si>
    <t>передаваемых в бюджет муниципального района из бюджета сельского поселения Анюйск</t>
  </si>
  <si>
    <t>(тыс.руб)</t>
  </si>
  <si>
    <t>2</t>
  </si>
  <si>
    <t>3</t>
  </si>
  <si>
    <t>4</t>
  </si>
  <si>
    <t xml:space="preserve">Уличное освещение </t>
  </si>
  <si>
    <t xml:space="preserve">Озеленение </t>
  </si>
  <si>
    <t xml:space="preserve">Прочие мероприятия по благоустройству городских округов и поселений </t>
  </si>
  <si>
    <t>Межбюджетные трансферты</t>
  </si>
  <si>
    <t>Межбюджетные трансферты бюджетам муниципальных районов из бюджетов поселений  на осуществление части полномочий по решению вопросов местного значения в соответствии с заключенными соглашениями</t>
  </si>
  <si>
    <t>переданные</t>
  </si>
  <si>
    <t>"</t>
  </si>
  <si>
    <t xml:space="preserve">                                                                        " Приложение 2</t>
  </si>
  <si>
    <t xml:space="preserve">                              " Приложение 4</t>
  </si>
  <si>
    <t>"Приложение 5</t>
  </si>
  <si>
    <t>Приложение 6</t>
  </si>
  <si>
    <t>Возврат остатков субвенций на осуществление первичного воинского учета на территориях, где отсутствуют военные комиссариаты из бюджетов сельских поселений</t>
  </si>
  <si>
    <t xml:space="preserve">000  2  19  35118  10  00000 151 </t>
  </si>
  <si>
    <t>Компенсация расходов на оплату стоимости проезда и провоза багажа в соответствии с Решение сессии сессии Совета депутатов № 1 от 01.11.2012 года «Об утверждении Порядка предоставления некоторых гарантий и  компенсаций   для   лиц,  работающих    в   организациях, финансируемых  из  бюджета  муниципального  образования
сельское поселение Островное»</t>
  </si>
  <si>
    <t>Непрограммное направление расходов по обеспечению функционирования органов местного самоуправления</t>
  </si>
  <si>
    <t xml:space="preserve">80 </t>
  </si>
  <si>
    <t>Обеспечение функционирования Главы муниципального образования</t>
  </si>
  <si>
    <t>Обеспечение функционирования исполнительно - распорядительных органов местного самоуправления</t>
  </si>
  <si>
    <t>Расходы на содержание Центрального аппарата органов местного самоуправления (муниципальных  органов)  (Иные бюджетные ассигнования)</t>
  </si>
  <si>
    <t>Обеспечение проведения выборов и референдумов</t>
  </si>
  <si>
    <r>
      <rPr>
        <sz val="10"/>
        <color rgb="FFFF0000"/>
        <rFont val="Times New Roman"/>
        <family val="1"/>
        <charset val="204"/>
      </rPr>
      <t>Расходы на содержание Центрального аппарата исполнительно - распорядительных органов местного самоуправления муниципального образования (в том числе Центральный аппарат Счетной палаты муниципального образования и избирательной комиссии муниципального образования) по  непрограммному направлению расходов "Обеспечение функционирования  исполнительно - распорядительных органов местного самоуправления муниципального образования" в рамках непрограммного направления деятельности "Обеспечение функционирования органов местного самоуправления"</t>
    </r>
    <r>
      <rPr>
        <sz val="10"/>
        <rFont val="Times New Roman"/>
        <family val="1"/>
        <charset val="204"/>
      </rPr>
      <t xml:space="preserve"> (Закупка товаров, работ и услуг для государственных (муниципальных) нужд)</t>
    </r>
  </si>
  <si>
    <t>Непрограммное направление расходов , связанные с обязательствами муниципального образования</t>
  </si>
  <si>
    <t>82 00 00000</t>
  </si>
  <si>
    <t>82 2 00 00000</t>
  </si>
  <si>
    <t>Расходы на обеспечение первичных мер пожарной безопасности в границах населенных пунктов поселения (Закупка товаров, работ и услуг для государственных (муниципальных) нужд)</t>
  </si>
  <si>
    <t>82 2 00 80320</t>
  </si>
  <si>
    <t>Расходы на Почетные Грамоты (Социальное обеспечение и иные выплаты населению)</t>
  </si>
  <si>
    <t>82 2 00 80350</t>
  </si>
  <si>
    <r>
      <rPr>
        <sz val="10"/>
        <color rgb="FFFF0000"/>
        <rFont val="Times New Roman"/>
        <family val="1"/>
        <charset val="204"/>
      </rPr>
      <t>Расходы на содержание Центрального аппарата исполнительно - распорядительных органов местного самоуправления муниципального образования (в том числе Центральный аппарат Счетной палаты муниципального образования и избирательной комиссии муниципального образования) по  непрограммному направлению расходов "Обеспечение функционирования  исполнительно - распорядительных органов местного самоуправления муниципального образования" в рамках непрограммного направления деятельности "Обеспечение функционирования органов местного самоуправления"</t>
    </r>
    <r>
      <rPr>
        <sz val="10"/>
        <rFont val="Times New Roman"/>
        <family val="1"/>
      </rPr>
      <t xml:space="preserve"> (Иные бюджетные ассигнования)</t>
    </r>
  </si>
  <si>
    <t>Осуществление первичного воинского учета на территориях, где отсутствуют военные комиссариаты</t>
  </si>
  <si>
    <r>
      <rPr>
        <sz val="10"/>
        <color rgb="FFFF0000"/>
        <rFont val="Times New Roman"/>
        <family val="1"/>
        <charset val="204"/>
      </rPr>
      <t xml:space="preserve">Расходы по осуществлению первичного воинского учета на территориях, где отсутствуют военные комиссариаты по  непрограммному направлению расходов "Обеспечение функционирования  исполнительно - распорядительных органов местного самоуправления муниципального образования" в рамках непрограммного направления деятельности "Обеспечение функционирования органов местного самоуправления" </t>
    </r>
    <r>
      <rPr>
        <sz val="10"/>
        <rFont val="Times New Roman"/>
        <family val="1"/>
      </rPr>
      <t>(Закупка товаров, работ и услуг для государственных (муниципальных) нужд)</t>
    </r>
  </si>
  <si>
    <t>80 2 00 51180</t>
  </si>
  <si>
    <t>84 2 00 00240</t>
  </si>
  <si>
    <t>80</t>
  </si>
  <si>
    <t>80 2</t>
  </si>
  <si>
    <t>Осуществление первичного воинского учета на территориях, где отсутствуют военные комиссариаты (Закупка товаров, работ и услуг для обеспечения государственных (муниципальных) нужд)</t>
  </si>
  <si>
    <t>82 0 00 00000</t>
  </si>
  <si>
    <t>Расходы на осуществление мер по противодействию терроризму и экстремизму (расходы на видеонаблюдение) (Закупка товаров, работ и услуг для государственных (муниципальных) нужд)</t>
  </si>
  <si>
    <t>82 2 00 80330</t>
  </si>
  <si>
    <t>Расходы на автомобильный транспорт (субсидии на возмещение недополученных доходов по пассажирским перевозкам Муниципальному автотранспортному предприятию Билибинского муниципального района) (Иные бюджетные ассигнования)</t>
  </si>
  <si>
    <t>82 2 00 81030</t>
  </si>
  <si>
    <t>98 0 00 00000</t>
  </si>
  <si>
    <t>98 2 00 00000</t>
  </si>
  <si>
    <t>Содержание автомобильных дорог и инженерных сооружений на них в границах городских округов и поселений (Межбюджетные  трансферты)</t>
  </si>
  <si>
    <t>98 2 00 80220</t>
  </si>
  <si>
    <t>Разработка и актуализация документов территориального планирования муниципального образования (Межбюджетные  трансферты)</t>
  </si>
  <si>
    <t>98 2 00 81050</t>
  </si>
  <si>
    <t>Капитальный ремонт муниципального жилого фонда  (Межбюджетные  трансферты)</t>
  </si>
  <si>
    <t>98 2 00 82010</t>
  </si>
  <si>
    <t>Расходы на мероприятия в области коммунального хозяйства (субсидии Муниципальному предприятию городского поселения Билибино «СЕВЕРЯНКА» на компенсацию недополученных доходов, связанных с предоставлением гостиничных услуг жителям национальных сел Билибинского муниципального района) (Иные бюджетные ассигнования)</t>
  </si>
  <si>
    <t>82 2 00 80340</t>
  </si>
  <si>
    <t xml:space="preserve">98 </t>
  </si>
  <si>
    <t>Другие вопросы в области жилищно-коммунального хозяйства</t>
  </si>
  <si>
    <t>Субсидии предприятиям на поддержку жилищно-коммунального хозяйства, торговли и пищевой промышленности  (Межбюджетные  трансферты)</t>
  </si>
  <si>
    <t>98 2 00 81040</t>
  </si>
  <si>
    <t>Физическая культура</t>
  </si>
  <si>
    <t>Обеспечение деятельности муниципальных  органов и подведомственных учреждений за счет межбюджетных трансфертов из бюджета поселения</t>
  </si>
  <si>
    <t>98 П 00 00000</t>
  </si>
  <si>
    <t>Финансовое обеспечение выполнения муниципального задания спортивно плавательными учреждениями (Межбюджетные  трансферты)</t>
  </si>
  <si>
    <t>98 П 00 М9927</t>
  </si>
  <si>
    <t>Компенсация расходов на оплату стоимости проезда и провоза багажа в соответствии с муниципальными правовыми актами муниципальных образований (Межбюджетные  трансферты)</t>
  </si>
  <si>
    <t>98 2 П 00 10110</t>
  </si>
  <si>
    <t>Дотации бюджетам бюджетной системы Российской Федерации</t>
  </si>
  <si>
    <t>Непрограммные направления расходов по обеспечению функционирования органов местного самоуправления</t>
  </si>
  <si>
    <t xml:space="preserve">Обеспечение функционирования Главы муниципального образования </t>
  </si>
  <si>
    <t>98 2</t>
  </si>
  <si>
    <t>98 2 80210</t>
  </si>
  <si>
    <t>98 2 80250</t>
  </si>
  <si>
    <t>000  2  02  10000  00  0000  150</t>
  </si>
  <si>
    <t>000  2  02  15001  00  0000  150</t>
  </si>
  <si>
    <t>000  2  02  15001  10  0000  150</t>
  </si>
  <si>
    <t>000  2  02  30000  00  0000  150</t>
  </si>
  <si>
    <t>000  2  02  35118  00  0000  150</t>
  </si>
  <si>
    <t>000  2  02  35118  10  0000  150</t>
  </si>
  <si>
    <r>
      <t xml:space="preserve">                                                                                                                     </t>
    </r>
    <r>
      <rPr>
        <sz val="10"/>
        <rFont val="Times New Roman"/>
        <family val="1"/>
        <charset val="204"/>
      </rPr>
      <t>Приложение 1</t>
    </r>
  </si>
  <si>
    <t>Субвенции бюджетамбюджетной системы Российской Федерации</t>
  </si>
  <si>
    <t>Расходы на содержание Центрального аппарата органов местного самоуправления (муниципальных  органов) (Закупка товаров, работ и услуг для обеспечения государственных (муниципальных) нужд)</t>
  </si>
  <si>
    <t xml:space="preserve">                                                                         "Приложение 3</t>
  </si>
  <si>
    <t xml:space="preserve">Непрограммное направление расходов по обеспечению функционирования органов местного самоуправления </t>
  </si>
  <si>
    <t>000  2  19  00000  00  0000  151</t>
  </si>
  <si>
    <t>Доходы для расчета дефицита бюджета сельского поселения Анюйск и предельного объема муниципального долга муниципального образования сельское поселение Анюйск</t>
  </si>
  <si>
    <t>План на 2021 год</t>
  </si>
  <si>
    <t>Факт на 2021 год</t>
  </si>
  <si>
    <t>Факт за 2021 год</t>
  </si>
  <si>
    <t>на осуществление части полномочий по решению вопросов местного значения на 2021 год</t>
  </si>
  <si>
    <t>дефицита бюджета сельского поселения Анюйск за 2021 год</t>
  </si>
  <si>
    <t>Распределение бюджетных ассигнований бюджета сельского поселения Анюйск на 2021 год по целевым статьям (муниципальным программам и непрограммным направлениям деятельности), группам видов расходов, разделам, подразделам классификации расходов бюджета</t>
  </si>
  <si>
    <t>Распределение бюджетных ассигнований сельского  поселения Анюйск на 2021 год по разделам и подразделам, целевым статьям (муниципальным программам и непрограммным напрвлениям деятельности) и группам видов расходов классификации расходов бюджета</t>
  </si>
  <si>
    <t>Ведомственная структура расходов бюджета сельского поселения Анюйск на 2021 год</t>
  </si>
  <si>
    <t xml:space="preserve"> Поступления доходов по классификации доходов бюджета сельского поселения Анюйск за 2021 год</t>
  </si>
  <si>
    <t>000 2 02 40000 00 0000 150</t>
  </si>
  <si>
    <t>Иные межбюджетные трансферты</t>
  </si>
  <si>
    <t>000 2 18 00000 10 0000 150</t>
  </si>
  <si>
    <t xml:space="preserve"> Доходы бюджетов сельских поселений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
</t>
  </si>
  <si>
    <t>000 2 02 49999 00 0000 150</t>
  </si>
  <si>
    <t>Прочие межбюджетные трансферты, передаваемые бюджетам сельских поселений</t>
  </si>
  <si>
    <t>000 2 02 49999 10 0000 150</t>
  </si>
  <si>
    <t>Компенсация расходов на оплату стоимости проезда и провоза багажа в соответствии с муниципальными правовыми актами муниципальных образований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</si>
  <si>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Иные межбюджетные трансферты бюджетам муниципальных образований Билибинского муниципального района в 2021 году за достижение показателей деятельности</t>
  </si>
  <si>
    <t>80 1 00 4555Г</t>
  </si>
  <si>
    <t>98 2 00 80230</t>
  </si>
  <si>
    <t>98 2 00  80230</t>
  </si>
  <si>
    <t>Дефицит (со знаком минус), профицит (со знаком плюс) бюджета сельского поселения Анюйск ( -5,9 тыс. рублей)</t>
  </si>
  <si>
    <t>98 2 80230</t>
  </si>
  <si>
    <t xml:space="preserve">                                                                                                                      от  13 мая    2022 года № 1</t>
  </si>
  <si>
    <t xml:space="preserve">                                                                         от  13 мая    2022 года № 1</t>
  </si>
  <si>
    <t xml:space="preserve">                                                                         от  13 мая  2022 года № 1</t>
  </si>
  <si>
    <t xml:space="preserve">                               от  13 мая   2022 года № 1</t>
  </si>
  <si>
    <t>от   13 мая  2022 г.  № 1</t>
  </si>
  <si>
    <t>от  13 мая  2022 г.  №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</si>
</sst>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_р_."/>
    <numFmt numFmtId="165" formatCode="#,##0.0"/>
    <numFmt numFmtId="166" formatCode="0.0%"/>
    <numFmt numFmtId="167" formatCode="0.0"/>
  </numFmts>
  <fonts count="26" x14ac:knownFonts="1">
    <font>
      <sz val="10"/>
      <name val="Arial Cyr"/>
      <charset val="204"/>
    </font>
    <font>
      <sz val="8"/>
      <name val="Arial Cyr"/>
      <charset val="204"/>
    </font>
    <font>
      <sz val="10"/>
      <name val="Helv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b/>
      <i/>
      <sz val="10"/>
      <name val="Times New Roman"/>
      <family val="1"/>
      <charset val="204"/>
    </font>
    <font>
      <sz val="10"/>
      <color rgb="FFC00000"/>
      <name val="Times New Roman"/>
      <family val="1"/>
    </font>
    <font>
      <sz val="10"/>
      <name val="Times New Roman"/>
      <family val="1"/>
    </font>
    <font>
      <b/>
      <sz val="10"/>
      <name val="Times New Roman"/>
      <family val="1"/>
    </font>
    <font>
      <b/>
      <sz val="10"/>
      <color theme="1"/>
      <name val="Times New Roman"/>
      <family val="1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</font>
    <font>
      <b/>
      <i/>
      <sz val="10"/>
      <name val="Times New Roman"/>
      <family val="1"/>
    </font>
    <font>
      <b/>
      <i/>
      <sz val="10"/>
      <color theme="1"/>
      <name val="Times New Roman"/>
      <family val="1"/>
    </font>
    <font>
      <sz val="10"/>
      <color indexed="17"/>
      <name val="Times New Roman"/>
      <family val="1"/>
      <charset val="204"/>
    </font>
    <font>
      <b/>
      <sz val="10"/>
      <color rgb="FFC00000"/>
      <name val="Times New Roman"/>
      <family val="1"/>
    </font>
    <font>
      <i/>
      <sz val="10"/>
      <name val="Times New Roman"/>
      <family val="1"/>
      <charset val="204"/>
    </font>
    <font>
      <sz val="10"/>
      <color indexed="11"/>
      <name val="Times New Roman"/>
      <family val="1"/>
    </font>
    <font>
      <sz val="10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0"/>
      <color rgb="FF00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color indexed="17"/>
      <name val="Times New Roman"/>
      <family val="1"/>
    </font>
    <font>
      <sz val="10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9" fillId="0" borderId="0"/>
  </cellStyleXfs>
  <cellXfs count="424">
    <xf numFmtId="0" fontId="0" fillId="0" borderId="0" xfId="0"/>
    <xf numFmtId="0" fontId="4" fillId="0" borderId="0" xfId="0" applyFont="1" applyAlignment="1">
      <alignment horizontal="left" vertical="justify"/>
    </xf>
    <xf numFmtId="0" fontId="4" fillId="0" borderId="0" xfId="2" applyFont="1" applyFill="1"/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vertical="justify"/>
    </xf>
    <xf numFmtId="0" fontId="4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vertical="justify" wrapText="1"/>
    </xf>
    <xf numFmtId="0" fontId="4" fillId="2" borderId="0" xfId="2" applyFont="1" applyFill="1"/>
    <xf numFmtId="0" fontId="3" fillId="2" borderId="0" xfId="2" applyFont="1" applyFill="1"/>
    <xf numFmtId="0" fontId="3" fillId="0" borderId="0" xfId="2" applyFont="1" applyFill="1"/>
    <xf numFmtId="0" fontId="4" fillId="3" borderId="0" xfId="2" applyFont="1" applyFill="1"/>
    <xf numFmtId="1" fontId="4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1" fontId="3" fillId="0" borderId="1" xfId="0" applyNumberFormat="1" applyFont="1" applyFill="1" applyBorder="1" applyAlignment="1">
      <alignment horizontal="center" vertical="center" wrapText="1"/>
    </xf>
    <xf numFmtId="166" fontId="4" fillId="0" borderId="0" xfId="2" applyNumberFormat="1" applyFont="1" applyFill="1"/>
    <xf numFmtId="165" fontId="3" fillId="0" borderId="0" xfId="2" applyNumberFormat="1" applyFont="1" applyFill="1"/>
    <xf numFmtId="0" fontId="4" fillId="0" borderId="0" xfId="2" applyFont="1" applyFill="1" applyBorder="1"/>
    <xf numFmtId="0" fontId="0" fillId="0" borderId="0" xfId="0" applyAlignment="1"/>
    <xf numFmtId="49" fontId="3" fillId="0" borderId="1" xfId="2" applyNumberFormat="1" applyFont="1" applyFill="1" applyBorder="1" applyAlignment="1">
      <alignment vertical="top"/>
    </xf>
    <xf numFmtId="0" fontId="3" fillId="0" borderId="1" xfId="2" applyFont="1" applyFill="1" applyBorder="1" applyAlignment="1">
      <alignment horizontal="justify" vertical="center" wrapText="1"/>
    </xf>
    <xf numFmtId="165" fontId="3" fillId="0" borderId="1" xfId="2" applyNumberFormat="1" applyFont="1" applyFill="1" applyBorder="1" applyAlignment="1">
      <alignment horizontal="right"/>
    </xf>
    <xf numFmtId="166" fontId="3" fillId="0" borderId="1" xfId="2" applyNumberFormat="1" applyFont="1" applyFill="1" applyBorder="1" applyAlignment="1">
      <alignment horizontal="right"/>
    </xf>
    <xf numFmtId="49" fontId="4" fillId="0" borderId="1" xfId="2" applyNumberFormat="1" applyFont="1" applyFill="1" applyBorder="1" applyAlignment="1">
      <alignment vertical="top"/>
    </xf>
    <xf numFmtId="0" fontId="4" fillId="0" borderId="1" xfId="2" applyFont="1" applyFill="1" applyBorder="1" applyAlignment="1">
      <alignment horizontal="justify" vertical="center" wrapText="1"/>
    </xf>
    <xf numFmtId="165" fontId="4" fillId="0" borderId="1" xfId="2" applyNumberFormat="1" applyFont="1" applyFill="1" applyBorder="1" applyAlignment="1">
      <alignment horizontal="right"/>
    </xf>
    <xf numFmtId="166" fontId="4" fillId="0" borderId="1" xfId="2" applyNumberFormat="1" applyFont="1" applyFill="1" applyBorder="1" applyAlignment="1">
      <alignment horizontal="right"/>
    </xf>
    <xf numFmtId="166" fontId="4" fillId="0" borderId="1" xfId="2" applyNumberFormat="1" applyFont="1" applyFill="1" applyBorder="1"/>
    <xf numFmtId="0" fontId="3" fillId="0" borderId="1" xfId="3" applyFont="1" applyFill="1" applyBorder="1" applyAlignment="1">
      <alignment horizontal="justify" vertical="center" wrapText="1"/>
    </xf>
    <xf numFmtId="0" fontId="4" fillId="0" borderId="1" xfId="3" applyFont="1" applyFill="1" applyBorder="1" applyAlignment="1">
      <alignment horizontal="justify" vertical="center" wrapText="1"/>
    </xf>
    <xf numFmtId="0" fontId="3" fillId="0" borderId="1" xfId="0" applyFont="1" applyBorder="1" applyAlignment="1">
      <alignment horizontal="justify" vertical="center"/>
    </xf>
    <xf numFmtId="165" fontId="3" fillId="0" borderId="1" xfId="2" applyNumberFormat="1" applyFont="1" applyFill="1" applyBorder="1"/>
    <xf numFmtId="0" fontId="3" fillId="0" borderId="1" xfId="0" applyFont="1" applyFill="1" applyBorder="1" applyAlignment="1">
      <alignment horizontal="justify" vertical="center" wrapText="1"/>
    </xf>
    <xf numFmtId="0" fontId="3" fillId="2" borderId="1" xfId="0" applyFont="1" applyFill="1" applyBorder="1" applyAlignment="1">
      <alignment vertical="top" wrapText="1"/>
    </xf>
    <xf numFmtId="0" fontId="3" fillId="2" borderId="1" xfId="0" applyFont="1" applyFill="1" applyBorder="1" applyAlignment="1">
      <alignment horizontal="justify" vertical="center" wrapText="1"/>
    </xf>
    <xf numFmtId="165" fontId="3" fillId="2" borderId="1" xfId="2" applyNumberFormat="1" applyFont="1" applyFill="1" applyBorder="1" applyAlignment="1">
      <alignment horizontal="right"/>
    </xf>
    <xf numFmtId="166" fontId="4" fillId="2" borderId="1" xfId="2" applyNumberFormat="1" applyFont="1" applyFill="1" applyBorder="1"/>
    <xf numFmtId="49" fontId="4" fillId="2" borderId="1" xfId="2" applyNumberFormat="1" applyFont="1" applyFill="1" applyBorder="1" applyAlignment="1">
      <alignment vertical="top" wrapText="1"/>
    </xf>
    <xf numFmtId="0" fontId="4" fillId="2" borderId="1" xfId="0" applyFont="1" applyFill="1" applyBorder="1" applyAlignment="1">
      <alignment horizontal="justify" vertical="center" wrapText="1"/>
    </xf>
    <xf numFmtId="165" fontId="4" fillId="2" borderId="1" xfId="2" applyNumberFormat="1" applyFont="1" applyFill="1" applyBorder="1" applyAlignment="1">
      <alignment horizontal="right"/>
    </xf>
    <xf numFmtId="0" fontId="4" fillId="0" borderId="1" xfId="0" applyFont="1" applyFill="1" applyBorder="1" applyAlignment="1">
      <alignment horizontal="justify" vertical="center" wrapText="1"/>
    </xf>
    <xf numFmtId="49" fontId="3" fillId="2" borderId="1" xfId="2" applyNumberFormat="1" applyFont="1" applyFill="1" applyBorder="1" applyAlignment="1">
      <alignment vertical="top"/>
    </xf>
    <xf numFmtId="166" fontId="3" fillId="2" borderId="1" xfId="2" applyNumberFormat="1" applyFont="1" applyFill="1" applyBorder="1"/>
    <xf numFmtId="49" fontId="4" fillId="2" borderId="1" xfId="2" applyNumberFormat="1" applyFont="1" applyFill="1" applyBorder="1" applyAlignment="1">
      <alignment vertical="top"/>
    </xf>
    <xf numFmtId="166" fontId="3" fillId="0" borderId="1" xfId="2" applyNumberFormat="1" applyFont="1" applyFill="1" applyBorder="1"/>
    <xf numFmtId="49" fontId="3" fillId="0" borderId="1" xfId="3" applyNumberFormat="1" applyFont="1" applyFill="1" applyBorder="1" applyAlignment="1">
      <alignment vertical="top"/>
    </xf>
    <xf numFmtId="165" fontId="3" fillId="0" borderId="1" xfId="1" applyNumberFormat="1" applyFont="1" applyFill="1" applyBorder="1" applyAlignment="1">
      <alignment horizontal="right"/>
    </xf>
    <xf numFmtId="166" fontId="3" fillId="0" borderId="1" xfId="1" applyNumberFormat="1" applyFont="1" applyFill="1" applyBorder="1" applyAlignment="1">
      <alignment horizontal="right"/>
    </xf>
    <xf numFmtId="49" fontId="4" fillId="0" borderId="1" xfId="3" applyNumberFormat="1" applyFont="1" applyFill="1" applyBorder="1" applyAlignment="1">
      <alignment vertical="top"/>
    </xf>
    <xf numFmtId="49" fontId="3" fillId="0" borderId="1" xfId="0" applyNumberFormat="1" applyFont="1" applyFill="1" applyBorder="1" applyAlignment="1">
      <alignment vertical="top"/>
    </xf>
    <xf numFmtId="49" fontId="4" fillId="0" borderId="1" xfId="0" applyNumberFormat="1" applyFont="1" applyFill="1" applyBorder="1" applyAlignment="1">
      <alignment vertical="top"/>
    </xf>
    <xf numFmtId="0" fontId="3" fillId="0" borderId="1" xfId="0" applyFont="1" applyFill="1" applyBorder="1" applyAlignment="1">
      <alignment horizontal="justify"/>
    </xf>
    <xf numFmtId="0" fontId="3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justify" wrapText="1"/>
    </xf>
    <xf numFmtId="165" fontId="3" fillId="0" borderId="1" xfId="0" applyNumberFormat="1" applyFont="1" applyFill="1" applyBorder="1" applyAlignment="1">
      <alignment horizontal="right"/>
    </xf>
    <xf numFmtId="0" fontId="4" fillId="0" borderId="1" xfId="0" applyFont="1" applyFill="1" applyBorder="1" applyAlignment="1">
      <alignment horizontal="left" vertical="justify" wrapText="1"/>
    </xf>
    <xf numFmtId="9" fontId="3" fillId="0" borderId="1" xfId="2" applyNumberFormat="1" applyFont="1" applyFill="1" applyBorder="1" applyAlignment="1">
      <alignment horizontal="center" vertical="center"/>
    </xf>
    <xf numFmtId="0" fontId="7" fillId="0" borderId="0" xfId="0" applyFont="1" applyFill="1" applyAlignment="1">
      <alignment horizontal="left" vertical="center" wrapText="1"/>
    </xf>
    <xf numFmtId="0" fontId="8" fillId="0" borderId="0" xfId="0" applyFont="1" applyFill="1" applyAlignment="1">
      <alignment horizontal="center"/>
    </xf>
    <xf numFmtId="0" fontId="8" fillId="0" borderId="0" xfId="0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164" fontId="8" fillId="0" borderId="0" xfId="0" applyNumberFormat="1" applyFont="1" applyFill="1" applyAlignment="1">
      <alignment horizontal="center"/>
    </xf>
    <xf numFmtId="164" fontId="8" fillId="0" borderId="0" xfId="0" applyNumberFormat="1" applyFont="1" applyFill="1" applyAlignment="1">
      <alignment horizontal="center" vertical="center"/>
    </xf>
    <xf numFmtId="0" fontId="9" fillId="0" borderId="0" xfId="0" applyFont="1" applyFill="1" applyAlignment="1">
      <alignment horizontal="center"/>
    </xf>
    <xf numFmtId="0" fontId="8" fillId="0" borderId="0" xfId="0" applyFont="1" applyFill="1" applyBorder="1" applyAlignment="1">
      <alignment horizontal="center"/>
    </xf>
    <xf numFmtId="0" fontId="9" fillId="0" borderId="0" xfId="0" applyFont="1" applyFill="1" applyBorder="1" applyAlignment="1">
      <alignment horizontal="left"/>
    </xf>
    <xf numFmtId="0" fontId="4" fillId="0" borderId="0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49" fontId="9" fillId="0" borderId="1" xfId="0" applyNumberFormat="1" applyFont="1" applyFill="1" applyBorder="1" applyAlignment="1">
      <alignment horizontal="center" vertical="center"/>
    </xf>
    <xf numFmtId="164" fontId="9" fillId="0" borderId="1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165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/>
    </xf>
    <xf numFmtId="0" fontId="9" fillId="0" borderId="1" xfId="0" applyFont="1" applyFill="1" applyBorder="1" applyAlignment="1">
      <alignment horizontal="justify" vertical="center" wrapText="1"/>
    </xf>
    <xf numFmtId="0" fontId="9" fillId="0" borderId="1" xfId="0" applyFont="1" applyFill="1" applyBorder="1" applyAlignment="1">
      <alignment horizontal="left" vertical="center" wrapText="1"/>
    </xf>
    <xf numFmtId="49" fontId="9" fillId="0" borderId="1" xfId="0" applyNumberFormat="1" applyFont="1" applyFill="1" applyBorder="1" applyAlignment="1">
      <alignment horizontal="left"/>
    </xf>
    <xf numFmtId="165" fontId="9" fillId="0" borderId="1" xfId="0" applyNumberFormat="1" applyFont="1" applyFill="1" applyBorder="1" applyAlignment="1">
      <alignment horizontal="right"/>
    </xf>
    <xf numFmtId="166" fontId="9" fillId="0" borderId="1" xfId="0" applyNumberFormat="1" applyFont="1" applyFill="1" applyBorder="1" applyAlignment="1">
      <alignment horizontal="right"/>
    </xf>
    <xf numFmtId="49" fontId="10" fillId="0" borderId="1" xfId="0" applyNumberFormat="1" applyFont="1" applyFill="1" applyBorder="1" applyAlignment="1">
      <alignment horizontal="left"/>
    </xf>
    <xf numFmtId="165" fontId="10" fillId="0" borderId="1" xfId="0" applyNumberFormat="1" applyFont="1" applyFill="1" applyBorder="1" applyAlignment="1">
      <alignment horizontal="right"/>
    </xf>
    <xf numFmtId="165" fontId="11" fillId="0" borderId="1" xfId="0" applyNumberFormat="1" applyFont="1" applyFill="1" applyBorder="1" applyAlignment="1">
      <alignment horizontal="right"/>
    </xf>
    <xf numFmtId="0" fontId="12" fillId="4" borderId="0" xfId="0" applyFont="1" applyFill="1" applyAlignment="1">
      <alignment horizontal="center"/>
    </xf>
    <xf numFmtId="0" fontId="13" fillId="0" borderId="1" xfId="0" applyFont="1" applyFill="1" applyBorder="1" applyAlignment="1">
      <alignment horizontal="justify" wrapText="1"/>
    </xf>
    <xf numFmtId="0" fontId="13" fillId="0" borderId="1" xfId="0" applyFont="1" applyFill="1" applyBorder="1" applyAlignment="1">
      <alignment wrapText="1"/>
    </xf>
    <xf numFmtId="49" fontId="13" fillId="0" borderId="1" xfId="0" applyNumberFormat="1" applyFont="1" applyFill="1" applyBorder="1" applyAlignment="1">
      <alignment horizontal="left"/>
    </xf>
    <xf numFmtId="165" fontId="13" fillId="0" borderId="1" xfId="0" applyNumberFormat="1" applyFont="1" applyFill="1" applyBorder="1" applyAlignment="1">
      <alignment horizontal="right"/>
    </xf>
    <xf numFmtId="166" fontId="13" fillId="0" borderId="1" xfId="0" applyNumberFormat="1" applyFont="1" applyFill="1" applyBorder="1" applyAlignment="1">
      <alignment horizontal="right"/>
    </xf>
    <xf numFmtId="0" fontId="13" fillId="0" borderId="0" xfId="0" applyFont="1" applyFill="1" applyAlignment="1">
      <alignment horizontal="center"/>
    </xf>
    <xf numFmtId="0" fontId="9" fillId="0" borderId="1" xfId="0" applyFont="1" applyFill="1" applyBorder="1" applyAlignment="1">
      <alignment horizontal="justify" wrapText="1"/>
    </xf>
    <xf numFmtId="0" fontId="12" fillId="0" borderId="1" xfId="0" applyFont="1" applyFill="1" applyBorder="1" applyAlignment="1">
      <alignment horizontal="justify" wrapText="1"/>
    </xf>
    <xf numFmtId="0" fontId="14" fillId="0" borderId="1" xfId="0" applyFont="1" applyFill="1" applyBorder="1" applyAlignment="1">
      <alignment wrapText="1"/>
    </xf>
    <xf numFmtId="49" fontId="12" fillId="0" borderId="1" xfId="0" applyNumberFormat="1" applyFont="1" applyFill="1" applyBorder="1" applyAlignment="1">
      <alignment horizontal="left"/>
    </xf>
    <xf numFmtId="165" fontId="12" fillId="0" borderId="1" xfId="0" applyNumberFormat="1" applyFont="1" applyFill="1" applyBorder="1" applyAlignment="1">
      <alignment horizontal="right"/>
    </xf>
    <xf numFmtId="0" fontId="12" fillId="0" borderId="1" xfId="0" applyFont="1" applyFill="1" applyBorder="1" applyAlignment="1">
      <alignment horizontal="right"/>
    </xf>
    <xf numFmtId="166" fontId="12" fillId="0" borderId="1" xfId="0" applyNumberFormat="1" applyFont="1" applyFill="1" applyBorder="1" applyAlignment="1">
      <alignment horizontal="right"/>
    </xf>
    <xf numFmtId="0" fontId="12" fillId="0" borderId="0" xfId="0" applyFont="1" applyFill="1" applyAlignment="1">
      <alignment horizontal="center"/>
    </xf>
    <xf numFmtId="0" fontId="4" fillId="0" borderId="1" xfId="0" applyFont="1" applyFill="1" applyBorder="1" applyAlignment="1">
      <alignment horizontal="justify" wrapText="1"/>
    </xf>
    <xf numFmtId="49" fontId="4" fillId="0" borderId="1" xfId="0" applyNumberFormat="1" applyFont="1" applyFill="1" applyBorder="1" applyAlignment="1">
      <alignment horizontal="left"/>
    </xf>
    <xf numFmtId="165" fontId="4" fillId="0" borderId="1" xfId="0" applyNumberFormat="1" applyFont="1" applyFill="1" applyBorder="1" applyAlignment="1">
      <alignment horizontal="right"/>
    </xf>
    <xf numFmtId="166" fontId="4" fillId="0" borderId="1" xfId="0" applyNumberFormat="1" applyFont="1" applyFill="1" applyBorder="1" applyAlignment="1">
      <alignment horizontal="right"/>
    </xf>
    <xf numFmtId="0" fontId="4" fillId="0" borderId="0" xfId="0" applyFont="1" applyFill="1" applyAlignment="1">
      <alignment horizontal="center"/>
    </xf>
    <xf numFmtId="0" fontId="4" fillId="0" borderId="1" xfId="0" applyFont="1" applyFill="1" applyBorder="1" applyAlignment="1">
      <alignment wrapText="1"/>
    </xf>
    <xf numFmtId="165" fontId="8" fillId="0" borderId="1" xfId="0" applyNumberFormat="1" applyFont="1" applyFill="1" applyBorder="1" applyAlignment="1">
      <alignment horizontal="right"/>
    </xf>
    <xf numFmtId="0" fontId="8" fillId="0" borderId="1" xfId="0" applyFont="1" applyFill="1" applyBorder="1" applyAlignment="1">
      <alignment horizontal="right"/>
    </xf>
    <xf numFmtId="166" fontId="8" fillId="0" borderId="1" xfId="0" applyNumberFormat="1" applyFont="1" applyFill="1" applyBorder="1" applyAlignment="1">
      <alignment horizontal="right"/>
    </xf>
    <xf numFmtId="0" fontId="8" fillId="0" borderId="1" xfId="0" applyFont="1" applyFill="1" applyBorder="1" applyAlignment="1">
      <alignment horizontal="justify" wrapText="1"/>
    </xf>
    <xf numFmtId="49" fontId="8" fillId="0" borderId="1" xfId="0" applyNumberFormat="1" applyFont="1" applyFill="1" applyBorder="1" applyAlignment="1">
      <alignment horizontal="left"/>
    </xf>
    <xf numFmtId="165" fontId="15" fillId="0" borderId="1" xfId="0" applyNumberFormat="1" applyFont="1" applyFill="1" applyBorder="1" applyAlignment="1">
      <alignment horizontal="right"/>
    </xf>
    <xf numFmtId="167" fontId="4" fillId="0" borderId="1" xfId="0" applyNumberFormat="1" applyFont="1" applyFill="1" applyBorder="1" applyAlignment="1">
      <alignment horizontal="right"/>
    </xf>
    <xf numFmtId="0" fontId="15" fillId="0" borderId="0" xfId="0" applyFont="1" applyFill="1" applyAlignment="1">
      <alignment horizontal="center"/>
    </xf>
    <xf numFmtId="0" fontId="9" fillId="0" borderId="1" xfId="0" applyFont="1" applyFill="1" applyBorder="1" applyAlignment="1">
      <alignment wrapText="1"/>
    </xf>
    <xf numFmtId="0" fontId="10" fillId="0" borderId="1" xfId="0" applyFont="1" applyFill="1" applyBorder="1" applyAlignment="1">
      <alignment horizontal="right"/>
    </xf>
    <xf numFmtId="0" fontId="10" fillId="0" borderId="0" xfId="0" applyFont="1" applyFill="1" applyAlignment="1">
      <alignment horizontal="center"/>
    </xf>
    <xf numFmtId="0" fontId="12" fillId="0" borderId="0" xfId="0" applyFont="1" applyFill="1" applyBorder="1" applyAlignment="1">
      <alignment horizontal="center"/>
    </xf>
    <xf numFmtId="0" fontId="4" fillId="0" borderId="1" xfId="0" applyFont="1" applyBorder="1" applyAlignment="1">
      <alignment wrapText="1"/>
    </xf>
    <xf numFmtId="0" fontId="4" fillId="0" borderId="0" xfId="0" applyFont="1" applyFill="1" applyBorder="1" applyAlignment="1">
      <alignment horizontal="center"/>
    </xf>
    <xf numFmtId="0" fontId="11" fillId="0" borderId="1" xfId="0" applyFont="1" applyFill="1" applyBorder="1" applyAlignment="1">
      <alignment horizontal="justify" wrapText="1"/>
    </xf>
    <xf numFmtId="49" fontId="11" fillId="0" borderId="1" xfId="0" applyNumberFormat="1" applyFont="1" applyFill="1" applyBorder="1" applyAlignment="1">
      <alignment horizontal="left"/>
    </xf>
    <xf numFmtId="0" fontId="11" fillId="0" borderId="1" xfId="0" applyFont="1" applyFill="1" applyBorder="1" applyAlignment="1">
      <alignment horizontal="right"/>
    </xf>
    <xf numFmtId="0" fontId="11" fillId="0" borderId="0" xfId="0" applyFont="1" applyFill="1" applyBorder="1" applyAlignment="1">
      <alignment horizontal="center"/>
    </xf>
    <xf numFmtId="0" fontId="10" fillId="0" borderId="1" xfId="0" applyFont="1" applyFill="1" applyBorder="1" applyAlignment="1">
      <alignment horizontal="justify" wrapText="1"/>
    </xf>
    <xf numFmtId="0" fontId="12" fillId="0" borderId="1" xfId="0" applyFont="1" applyFill="1" applyBorder="1" applyAlignment="1">
      <alignment wrapText="1"/>
    </xf>
    <xf numFmtId="0" fontId="14" fillId="0" borderId="1" xfId="0" applyFont="1" applyFill="1" applyBorder="1" applyAlignment="1">
      <alignment horizontal="justify" wrapText="1"/>
    </xf>
    <xf numFmtId="49" fontId="14" fillId="0" borderId="1" xfId="0" applyNumberFormat="1" applyFont="1" applyFill="1" applyBorder="1" applyAlignment="1">
      <alignment horizontal="left"/>
    </xf>
    <xf numFmtId="165" fontId="14" fillId="0" borderId="1" xfId="0" applyNumberFormat="1" applyFont="1" applyFill="1" applyBorder="1" applyAlignment="1">
      <alignment horizontal="right"/>
    </xf>
    <xf numFmtId="0" fontId="14" fillId="0" borderId="0" xfId="0" applyFont="1" applyFill="1"/>
    <xf numFmtId="0" fontId="10" fillId="0" borderId="0" xfId="0" applyFont="1" applyFill="1"/>
    <xf numFmtId="0" fontId="12" fillId="0" borderId="0" xfId="0" applyFont="1" applyFill="1"/>
    <xf numFmtId="0" fontId="14" fillId="0" borderId="0" xfId="0" applyFont="1" applyFill="1" applyAlignment="1">
      <alignment horizontal="center"/>
    </xf>
    <xf numFmtId="0" fontId="12" fillId="0" borderId="1" xfId="0" applyFont="1" applyFill="1" applyBorder="1" applyAlignment="1">
      <alignment horizontal="justify"/>
    </xf>
    <xf numFmtId="49" fontId="6" fillId="0" borderId="1" xfId="0" applyNumberFormat="1" applyFont="1" applyFill="1" applyBorder="1" applyAlignment="1">
      <alignment horizontal="left"/>
    </xf>
    <xf numFmtId="165" fontId="6" fillId="0" borderId="1" xfId="0" applyNumberFormat="1" applyFont="1" applyFill="1" applyBorder="1" applyAlignment="1">
      <alignment horizontal="right"/>
    </xf>
    <xf numFmtId="166" fontId="6" fillId="0" borderId="1" xfId="0" applyNumberFormat="1" applyFont="1" applyFill="1" applyBorder="1" applyAlignment="1">
      <alignment horizontal="right"/>
    </xf>
    <xf numFmtId="0" fontId="6" fillId="0" borderId="0" xfId="0" applyFont="1" applyFill="1" applyAlignment="1">
      <alignment horizontal="center"/>
    </xf>
    <xf numFmtId="0" fontId="3" fillId="0" borderId="1" xfId="0" applyFont="1" applyFill="1" applyBorder="1" applyAlignment="1">
      <alignment horizontal="justify" wrapText="1"/>
    </xf>
    <xf numFmtId="49" fontId="3" fillId="0" borderId="1" xfId="0" applyNumberFormat="1" applyFont="1" applyFill="1" applyBorder="1" applyAlignment="1">
      <alignment horizontal="left"/>
    </xf>
    <xf numFmtId="166" fontId="3" fillId="0" borderId="1" xfId="0" applyNumberFormat="1" applyFont="1" applyFill="1" applyBorder="1" applyAlignment="1">
      <alignment horizontal="right"/>
    </xf>
    <xf numFmtId="0" fontId="3" fillId="0" borderId="0" xfId="0" applyFont="1" applyFill="1" applyAlignment="1">
      <alignment horizontal="center"/>
    </xf>
    <xf numFmtId="0" fontId="10" fillId="0" borderId="1" xfId="0" applyFont="1" applyFill="1" applyBorder="1" applyAlignment="1">
      <alignment horizontal="left"/>
    </xf>
    <xf numFmtId="164" fontId="12" fillId="0" borderId="1" xfId="0" applyNumberFormat="1" applyFont="1" applyFill="1" applyBorder="1" applyAlignment="1">
      <alignment horizontal="right"/>
    </xf>
    <xf numFmtId="0" fontId="12" fillId="0" borderId="1" xfId="0" applyFont="1" applyFill="1" applyBorder="1" applyAlignment="1"/>
    <xf numFmtId="0" fontId="10" fillId="0" borderId="1" xfId="0" applyFont="1" applyFill="1" applyBorder="1" applyAlignment="1">
      <alignment horizontal="center"/>
    </xf>
    <xf numFmtId="0" fontId="14" fillId="0" borderId="1" xfId="0" applyFont="1" applyFill="1" applyBorder="1" applyAlignment="1">
      <alignment horizontal="left" vertical="center" wrapText="1"/>
    </xf>
    <xf numFmtId="49" fontId="14" fillId="0" borderId="1" xfId="0" applyNumberFormat="1" applyFont="1" applyFill="1" applyBorder="1" applyAlignment="1">
      <alignment vertical="justify"/>
    </xf>
    <xf numFmtId="164" fontId="14" fillId="0" borderId="1" xfId="0" applyNumberFormat="1" applyFont="1" applyFill="1" applyBorder="1" applyAlignment="1">
      <alignment vertical="justify"/>
    </xf>
    <xf numFmtId="0" fontId="14" fillId="0" borderId="1" xfId="0" applyFont="1" applyFill="1" applyBorder="1" applyAlignment="1">
      <alignment horizontal="center"/>
    </xf>
    <xf numFmtId="0" fontId="12" fillId="0" borderId="1" xfId="0" applyFont="1" applyFill="1" applyBorder="1" applyAlignment="1">
      <alignment horizontal="left"/>
    </xf>
    <xf numFmtId="49" fontId="10" fillId="0" borderId="1" xfId="0" applyNumberFormat="1" applyFont="1" applyFill="1" applyBorder="1" applyAlignment="1">
      <alignment vertical="justify"/>
    </xf>
    <xf numFmtId="164" fontId="10" fillId="0" borderId="1" xfId="0" applyNumberFormat="1" applyFont="1" applyFill="1" applyBorder="1" applyAlignment="1">
      <alignment vertical="justify"/>
    </xf>
    <xf numFmtId="49" fontId="12" fillId="0" borderId="1" xfId="0" applyNumberFormat="1" applyFont="1" applyFill="1" applyBorder="1" applyAlignment="1"/>
    <xf numFmtId="0" fontId="12" fillId="0" borderId="1" xfId="0" applyFont="1" applyFill="1" applyBorder="1" applyAlignment="1">
      <alignment horizontal="center"/>
    </xf>
    <xf numFmtId="0" fontId="12" fillId="0" borderId="1" xfId="0" applyFont="1" applyFill="1" applyBorder="1" applyAlignment="1">
      <alignment horizontal="left" wrapText="1"/>
    </xf>
    <xf numFmtId="0" fontId="12" fillId="0" borderId="1" xfId="0" applyFont="1" applyFill="1" applyBorder="1" applyAlignment="1">
      <alignment horizontal="left" vertical="top" wrapText="1"/>
    </xf>
    <xf numFmtId="49" fontId="12" fillId="0" borderId="1" xfId="0" applyNumberFormat="1" applyFont="1" applyFill="1" applyBorder="1" applyAlignment="1">
      <alignment horizontal="left" vertical="top"/>
    </xf>
    <xf numFmtId="165" fontId="12" fillId="0" borderId="1" xfId="0" applyNumberFormat="1" applyFont="1" applyFill="1" applyBorder="1" applyAlignment="1">
      <alignment horizontal="right" vertical="top"/>
    </xf>
    <xf numFmtId="0" fontId="10" fillId="0" borderId="1" xfId="0" applyFont="1" applyFill="1" applyBorder="1" applyAlignment="1">
      <alignment horizontal="left" vertical="top"/>
    </xf>
    <xf numFmtId="0" fontId="10" fillId="0" borderId="0" xfId="0" applyFont="1" applyFill="1" applyAlignment="1">
      <alignment horizontal="left" vertical="top"/>
    </xf>
    <xf numFmtId="165" fontId="10" fillId="0" borderId="0" xfId="0" applyNumberFormat="1" applyFont="1" applyFill="1" applyAlignment="1">
      <alignment horizontal="center"/>
    </xf>
    <xf numFmtId="164" fontId="8" fillId="0" borderId="1" xfId="0" applyNumberFormat="1" applyFont="1" applyFill="1" applyBorder="1" applyAlignment="1">
      <alignment horizontal="right"/>
    </xf>
    <xf numFmtId="0" fontId="7" fillId="0" borderId="0" xfId="0" applyFont="1" applyFill="1" applyAlignment="1">
      <alignment horizontal="left"/>
    </xf>
    <xf numFmtId="0" fontId="8" fillId="0" borderId="0" xfId="0" applyFont="1" applyFill="1" applyAlignment="1">
      <alignment vertical="justify"/>
    </xf>
    <xf numFmtId="0" fontId="8" fillId="2" borderId="0" xfId="0" applyFont="1" applyFill="1" applyAlignment="1">
      <alignment vertical="justify"/>
    </xf>
    <xf numFmtId="164" fontId="8" fillId="0" borderId="0" xfId="0" applyNumberFormat="1" applyFont="1" applyFill="1" applyAlignment="1">
      <alignment vertical="justify"/>
    </xf>
    <xf numFmtId="164" fontId="8" fillId="2" borderId="0" xfId="0" applyNumberFormat="1" applyFont="1" applyFill="1" applyAlignment="1">
      <alignment vertical="justify"/>
    </xf>
    <xf numFmtId="0" fontId="8" fillId="2" borderId="0" xfId="0" applyFont="1" applyFill="1" applyAlignment="1">
      <alignment horizontal="center" vertical="center"/>
    </xf>
    <xf numFmtId="164" fontId="8" fillId="2" borderId="0" xfId="0" applyNumberFormat="1" applyFont="1" applyFill="1" applyAlignment="1">
      <alignment horizontal="center" vertical="center"/>
    </xf>
    <xf numFmtId="164" fontId="12" fillId="0" borderId="1" xfId="0" applyNumberFormat="1" applyFont="1" applyFill="1" applyBorder="1" applyAlignment="1">
      <alignment vertical="justify"/>
    </xf>
    <xf numFmtId="164" fontId="8" fillId="0" borderId="1" xfId="0" applyNumberFormat="1" applyFont="1" applyFill="1" applyBorder="1" applyAlignment="1">
      <alignment vertical="justify"/>
    </xf>
    <xf numFmtId="0" fontId="8" fillId="0" borderId="0" xfId="0" applyFont="1" applyFill="1" applyAlignment="1">
      <alignment horizontal="left"/>
    </xf>
    <xf numFmtId="0" fontId="8" fillId="0" borderId="0" xfId="0" applyFont="1" applyFill="1" applyAlignment="1"/>
    <xf numFmtId="0" fontId="7" fillId="0" borderId="0" xfId="0" applyFont="1" applyFill="1" applyAlignment="1"/>
    <xf numFmtId="0" fontId="16" fillId="0" borderId="0" xfId="0" applyFont="1" applyFill="1" applyAlignment="1">
      <alignment horizontal="left" vertical="center" wrapText="1"/>
    </xf>
    <xf numFmtId="0" fontId="9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wrapText="1"/>
    </xf>
    <xf numFmtId="165" fontId="4" fillId="0" borderId="1" xfId="0" applyNumberFormat="1" applyFont="1" applyFill="1" applyBorder="1" applyAlignment="1">
      <alignment horizontal="left"/>
    </xf>
    <xf numFmtId="4" fontId="4" fillId="0" borderId="1" xfId="0" applyNumberFormat="1" applyFont="1" applyFill="1" applyBorder="1" applyAlignment="1">
      <alignment horizontal="right"/>
    </xf>
    <xf numFmtId="0" fontId="4" fillId="0" borderId="1" xfId="0" applyFont="1" applyFill="1" applyBorder="1" applyAlignment="1">
      <alignment horizontal="center" wrapText="1"/>
    </xf>
    <xf numFmtId="49" fontId="4" fillId="3" borderId="1" xfId="0" applyNumberFormat="1" applyFont="1" applyFill="1" applyBorder="1" applyAlignment="1">
      <alignment horizontal="left"/>
    </xf>
    <xf numFmtId="49" fontId="15" fillId="3" borderId="1" xfId="0" applyNumberFormat="1" applyFont="1" applyFill="1" applyBorder="1" applyAlignment="1">
      <alignment horizontal="left"/>
    </xf>
    <xf numFmtId="0" fontId="8" fillId="0" borderId="1" xfId="0" applyFont="1" applyFill="1" applyBorder="1" applyAlignment="1">
      <alignment horizontal="justify" vertical="center" wrapText="1"/>
    </xf>
    <xf numFmtId="0" fontId="8" fillId="0" borderId="1" xfId="0" applyFont="1" applyFill="1" applyBorder="1" applyAlignment="1">
      <alignment wrapText="1"/>
    </xf>
    <xf numFmtId="0" fontId="9" fillId="0" borderId="1" xfId="0" applyFont="1" applyFill="1" applyBorder="1" applyAlignment="1">
      <alignment horizontal="left" wrapText="1"/>
    </xf>
    <xf numFmtId="0" fontId="3" fillId="0" borderId="1" xfId="0" applyFont="1" applyFill="1" applyBorder="1" applyAlignment="1">
      <alignment horizontal="left" wrapText="1"/>
    </xf>
    <xf numFmtId="0" fontId="3" fillId="0" borderId="1" xfId="0" applyFont="1" applyFill="1" applyBorder="1" applyAlignment="1">
      <alignment wrapText="1"/>
    </xf>
    <xf numFmtId="0" fontId="6" fillId="0" borderId="1" xfId="0" applyFont="1" applyFill="1" applyBorder="1" applyAlignment="1">
      <alignment horizontal="justify" vertical="center" wrapText="1"/>
    </xf>
    <xf numFmtId="0" fontId="6" fillId="0" borderId="1" xfId="0" applyFont="1" applyFill="1" applyBorder="1" applyAlignment="1">
      <alignment horizontal="justify" vertical="center"/>
    </xf>
    <xf numFmtId="0" fontId="6" fillId="0" borderId="1" xfId="0" applyFont="1" applyFill="1" applyBorder="1" applyAlignment="1"/>
    <xf numFmtId="0" fontId="3" fillId="0" borderId="1" xfId="0" applyFont="1" applyFill="1" applyBorder="1" applyAlignment="1">
      <alignment horizontal="justify" vertical="center"/>
    </xf>
    <xf numFmtId="0" fontId="3" fillId="0" borderId="1" xfId="0" applyFont="1" applyFill="1" applyBorder="1" applyAlignment="1"/>
    <xf numFmtId="0" fontId="4" fillId="0" borderId="1" xfId="0" applyFont="1" applyFill="1" applyBorder="1" applyAlignment="1">
      <alignment horizontal="justify" vertical="center"/>
    </xf>
    <xf numFmtId="0" fontId="4" fillId="0" borderId="1" xfId="0" applyFont="1" applyFill="1" applyBorder="1" applyAlignment="1"/>
    <xf numFmtId="0" fontId="6" fillId="0" borderId="1" xfId="0" applyFont="1" applyFill="1" applyBorder="1" applyAlignment="1">
      <alignment wrapText="1"/>
    </xf>
    <xf numFmtId="0" fontId="6" fillId="0" borderId="0" xfId="0" applyFont="1" applyFill="1"/>
    <xf numFmtId="0" fontId="3" fillId="0" borderId="0" xfId="0" applyFont="1" applyFill="1"/>
    <xf numFmtId="0" fontId="4" fillId="0" borderId="0" xfId="0" applyFont="1" applyFill="1"/>
    <xf numFmtId="165" fontId="17" fillId="0" borderId="1" xfId="0" applyNumberFormat="1" applyFont="1" applyFill="1" applyBorder="1" applyAlignment="1">
      <alignment horizontal="right"/>
    </xf>
    <xf numFmtId="0" fontId="9" fillId="0" borderId="1" xfId="0" applyFont="1" applyFill="1" applyBorder="1" applyAlignment="1">
      <alignment horizontal="left"/>
    </xf>
    <xf numFmtId="0" fontId="8" fillId="0" borderId="1" xfId="0" applyFont="1" applyFill="1" applyBorder="1" applyAlignment="1"/>
    <xf numFmtId="0" fontId="8" fillId="0" borderId="1" xfId="0" applyFont="1" applyFill="1" applyBorder="1" applyAlignment="1">
      <alignment horizontal="justify" vertical="center"/>
    </xf>
    <xf numFmtId="0" fontId="13" fillId="0" borderId="1" xfId="0" applyFont="1" applyFill="1" applyBorder="1" applyAlignment="1">
      <alignment horizontal="left" vertical="center" wrapText="1"/>
    </xf>
    <xf numFmtId="49" fontId="13" fillId="0" borderId="1" xfId="0" applyNumberFormat="1" applyFont="1" applyFill="1" applyBorder="1" applyAlignment="1">
      <alignment vertical="justify"/>
    </xf>
    <xf numFmtId="164" fontId="13" fillId="0" borderId="1" xfId="0" applyNumberFormat="1" applyFont="1" applyFill="1" applyBorder="1" applyAlignment="1">
      <alignment vertical="justify"/>
    </xf>
    <xf numFmtId="0" fontId="13" fillId="0" borderId="1" xfId="0" applyFont="1" applyFill="1" applyBorder="1" applyAlignment="1">
      <alignment horizontal="justify" vertical="center" wrapText="1"/>
    </xf>
    <xf numFmtId="49" fontId="9" fillId="0" borderId="1" xfId="0" applyNumberFormat="1" applyFont="1" applyFill="1" applyBorder="1" applyAlignment="1">
      <alignment vertical="justify"/>
    </xf>
    <xf numFmtId="164" fontId="9" fillId="0" borderId="1" xfId="0" applyNumberFormat="1" applyFont="1" applyFill="1" applyBorder="1" applyAlignment="1">
      <alignment vertical="justify"/>
    </xf>
    <xf numFmtId="0" fontId="9" fillId="0" borderId="1" xfId="0" applyFont="1" applyFill="1" applyBorder="1" applyAlignment="1">
      <alignment horizontal="justify" vertical="center"/>
    </xf>
    <xf numFmtId="49" fontId="8" fillId="0" borderId="1" xfId="0" applyNumberFormat="1" applyFont="1" applyFill="1" applyBorder="1" applyAlignment="1"/>
    <xf numFmtId="0" fontId="8" fillId="0" borderId="1" xfId="0" applyFont="1" applyFill="1" applyBorder="1" applyAlignment="1">
      <alignment horizontal="left" wrapText="1"/>
    </xf>
    <xf numFmtId="0" fontId="8" fillId="0" borderId="1" xfId="0" applyFont="1" applyFill="1" applyBorder="1" applyAlignment="1">
      <alignment horizontal="left" vertical="top" wrapText="1"/>
    </xf>
    <xf numFmtId="49" fontId="8" fillId="0" borderId="1" xfId="0" applyNumberFormat="1" applyFont="1" applyFill="1" applyBorder="1" applyAlignment="1">
      <alignment horizontal="left" vertical="top"/>
    </xf>
    <xf numFmtId="165" fontId="8" fillId="0" borderId="1" xfId="0" applyNumberFormat="1" applyFont="1" applyFill="1" applyBorder="1" applyAlignment="1">
      <alignment horizontal="right" vertical="top"/>
    </xf>
    <xf numFmtId="0" fontId="9" fillId="0" borderId="0" xfId="0" applyFont="1" applyFill="1" applyAlignment="1">
      <alignment horizontal="left" vertical="top"/>
    </xf>
    <xf numFmtId="165" fontId="9" fillId="0" borderId="0" xfId="0" applyNumberFormat="1" applyFont="1" applyFill="1" applyAlignment="1">
      <alignment horizontal="center"/>
    </xf>
    <xf numFmtId="0" fontId="8" fillId="0" borderId="0" xfId="0" applyFont="1" applyFill="1" applyBorder="1" applyAlignment="1">
      <alignment wrapText="1"/>
    </xf>
    <xf numFmtId="0" fontId="8" fillId="0" borderId="0" xfId="0" applyFont="1" applyFill="1" applyBorder="1" applyAlignment="1"/>
    <xf numFmtId="49" fontId="8" fillId="0" borderId="0" xfId="0" applyNumberFormat="1" applyFont="1" applyFill="1" applyBorder="1" applyAlignment="1">
      <alignment horizontal="left"/>
    </xf>
    <xf numFmtId="164" fontId="8" fillId="0" borderId="0" xfId="0" applyNumberFormat="1" applyFont="1" applyFill="1" applyAlignment="1">
      <alignment horizontal="right"/>
    </xf>
    <xf numFmtId="165" fontId="8" fillId="0" borderId="0" xfId="0" applyNumberFormat="1" applyFont="1" applyFill="1" applyAlignment="1">
      <alignment horizontal="right"/>
    </xf>
    <xf numFmtId="166" fontId="8" fillId="0" borderId="0" xfId="0" applyNumberFormat="1" applyFont="1" applyFill="1" applyAlignment="1">
      <alignment horizontal="right"/>
    </xf>
    <xf numFmtId="0" fontId="18" fillId="0" borderId="0" xfId="0" applyFont="1" applyFill="1" applyAlignment="1">
      <alignment vertical="justify"/>
    </xf>
    <xf numFmtId="164" fontId="18" fillId="0" borderId="0" xfId="0" applyNumberFormat="1" applyFont="1" applyFill="1" applyAlignment="1">
      <alignment vertical="justify"/>
    </xf>
    <xf numFmtId="0" fontId="18" fillId="0" borderId="0" xfId="0" applyFont="1" applyFill="1" applyAlignment="1">
      <alignment horizontal="center"/>
    </xf>
    <xf numFmtId="0" fontId="8" fillId="0" borderId="0" xfId="5" applyFont="1" applyAlignment="1">
      <alignment horizontal="center"/>
    </xf>
    <xf numFmtId="0" fontId="20" fillId="0" borderId="0" xfId="5" applyFont="1"/>
    <xf numFmtId="0" fontId="20" fillId="0" borderId="0" xfId="5" applyFont="1" applyFill="1"/>
    <xf numFmtId="0" fontId="8" fillId="0" borderId="0" xfId="5" applyFont="1" applyAlignment="1">
      <alignment horizontal="center" wrapText="1"/>
    </xf>
    <xf numFmtId="0" fontId="8" fillId="0" borderId="0" xfId="5" applyFont="1" applyFill="1" applyAlignment="1">
      <alignment horizontal="center" wrapText="1"/>
    </xf>
    <xf numFmtId="4" fontId="3" fillId="0" borderId="1" xfId="5" applyNumberFormat="1" applyFont="1" applyBorder="1" applyAlignment="1">
      <alignment horizontal="center" vertical="center" wrapText="1"/>
    </xf>
    <xf numFmtId="4" fontId="21" fillId="0" borderId="1" xfId="5" applyNumberFormat="1" applyFont="1" applyBorder="1" applyAlignment="1">
      <alignment horizontal="center" vertical="center" wrapText="1"/>
    </xf>
    <xf numFmtId="4" fontId="20" fillId="0" borderId="0" xfId="5" applyNumberFormat="1" applyFont="1" applyAlignment="1">
      <alignment horizontal="right" vertical="top"/>
    </xf>
    <xf numFmtId="4" fontId="20" fillId="0" borderId="3" xfId="5" applyNumberFormat="1" applyFont="1" applyBorder="1" applyAlignment="1">
      <alignment horizontal="right" vertical="top"/>
    </xf>
    <xf numFmtId="0" fontId="20" fillId="0" borderId="3" xfId="5" applyFont="1" applyBorder="1"/>
    <xf numFmtId="0" fontId="21" fillId="0" borderId="0" xfId="5" applyFont="1"/>
    <xf numFmtId="0" fontId="4" fillId="0" borderId="0" xfId="0" applyFont="1"/>
    <xf numFmtId="0" fontId="0" fillId="0" borderId="0" xfId="0" applyFill="1" applyAlignment="1"/>
    <xf numFmtId="0" fontId="8" fillId="0" borderId="0" xfId="0" applyFont="1" applyFill="1" applyAlignment="1">
      <alignment horizontal="left" vertical="center" wrapText="1"/>
    </xf>
    <xf numFmtId="0" fontId="9" fillId="0" borderId="0" xfId="0" applyFont="1" applyFill="1" applyBorder="1" applyAlignment="1">
      <alignment horizontal="center" vertical="center"/>
    </xf>
    <xf numFmtId="0" fontId="4" fillId="0" borderId="0" xfId="0" applyFont="1" applyBorder="1" applyAlignment="1">
      <alignment horizontal="right"/>
    </xf>
    <xf numFmtId="164" fontId="9" fillId="0" borderId="1" xfId="0" applyNumberFormat="1" applyFont="1" applyFill="1" applyBorder="1" applyAlignment="1">
      <alignment horizontal="center" vertical="center"/>
    </xf>
    <xf numFmtId="165" fontId="3" fillId="0" borderId="1" xfId="0" applyNumberFormat="1" applyFont="1" applyFill="1" applyBorder="1" applyAlignment="1">
      <alignment horizontal="center" vertical="center"/>
    </xf>
    <xf numFmtId="164" fontId="4" fillId="0" borderId="1" xfId="0" applyNumberFormat="1" applyFont="1" applyFill="1" applyBorder="1" applyAlignment="1">
      <alignment horizontal="center" vertical="center"/>
    </xf>
    <xf numFmtId="167" fontId="4" fillId="0" borderId="1" xfId="0" applyNumberFormat="1" applyFont="1" applyFill="1" applyBorder="1" applyAlignment="1">
      <alignment horizontal="center" vertical="center"/>
    </xf>
    <xf numFmtId="164" fontId="8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/>
    </xf>
    <xf numFmtId="0" fontId="4" fillId="0" borderId="1" xfId="0" applyFont="1" applyFill="1" applyBorder="1" applyAlignment="1">
      <alignment horizontal="left" vertical="center" wrapText="1"/>
    </xf>
    <xf numFmtId="0" fontId="9" fillId="0" borderId="0" xfId="0" applyFont="1" applyAlignment="1">
      <alignment horizontal="center"/>
    </xf>
    <xf numFmtId="0" fontId="8" fillId="0" borderId="0" xfId="0" applyFont="1" applyFill="1" applyBorder="1" applyAlignment="1">
      <alignment horizontal="left" vertical="center" wrapText="1"/>
    </xf>
    <xf numFmtId="164" fontId="8" fillId="0" borderId="0" xfId="0" applyNumberFormat="1" applyFont="1" applyFill="1" applyBorder="1" applyAlignment="1">
      <alignment horizontal="center" vertical="center"/>
    </xf>
    <xf numFmtId="166" fontId="8" fillId="0" borderId="0" xfId="0" applyNumberFormat="1" applyFont="1" applyFill="1" applyAlignment="1">
      <alignment horizontal="center" vertical="center"/>
    </xf>
    <xf numFmtId="0" fontId="9" fillId="0" borderId="0" xfId="0" applyFont="1" applyFill="1" applyBorder="1" applyAlignment="1">
      <alignment horizontal="left" vertical="center" wrapText="1"/>
    </xf>
    <xf numFmtId="164" fontId="3" fillId="0" borderId="0" xfId="0" applyNumberFormat="1" applyFont="1" applyFill="1" applyBorder="1" applyAlignment="1">
      <alignment horizontal="center" vertical="center"/>
    </xf>
    <xf numFmtId="166" fontId="3" fillId="0" borderId="0" xfId="0" applyNumberFormat="1" applyFont="1" applyFill="1" applyAlignment="1">
      <alignment horizontal="center" vertical="center"/>
    </xf>
    <xf numFmtId="164" fontId="4" fillId="0" borderId="0" xfId="0" applyNumberFormat="1" applyFont="1" applyFill="1" applyBorder="1" applyAlignment="1">
      <alignment horizontal="center" vertical="center"/>
    </xf>
    <xf numFmtId="166" fontId="4" fillId="0" borderId="0" xfId="0" applyNumberFormat="1" applyFont="1" applyFill="1" applyAlignment="1">
      <alignment horizontal="center" vertical="center"/>
    </xf>
    <xf numFmtId="164" fontId="9" fillId="0" borderId="0" xfId="0" applyNumberFormat="1" applyFont="1" applyFill="1" applyBorder="1" applyAlignment="1">
      <alignment horizontal="center" vertical="center"/>
    </xf>
    <xf numFmtId="164" fontId="8" fillId="0" borderId="0" xfId="0" applyNumberFormat="1" applyFont="1" applyFill="1" applyBorder="1" applyAlignment="1">
      <alignment horizontal="center"/>
    </xf>
    <xf numFmtId="0" fontId="8" fillId="0" borderId="0" xfId="0" applyFont="1" applyFill="1" applyBorder="1" applyAlignment="1">
      <alignment horizontal="left"/>
    </xf>
    <xf numFmtId="0" fontId="13" fillId="0" borderId="0" xfId="0" applyFont="1" applyFill="1" applyBorder="1" applyAlignment="1">
      <alignment horizontal="left" vertical="center" wrapText="1"/>
    </xf>
    <xf numFmtId="0" fontId="13" fillId="0" borderId="0" xfId="0" applyFont="1" applyAlignment="1">
      <alignment horizontal="center"/>
    </xf>
    <xf numFmtId="0" fontId="4" fillId="0" borderId="0" xfId="0" applyFont="1" applyFill="1" applyBorder="1" applyAlignment="1">
      <alignment horizontal="left" vertical="center" wrapText="1"/>
    </xf>
    <xf numFmtId="0" fontId="4" fillId="0" borderId="0" xfId="0" applyFont="1" applyFill="1" applyAlignment="1">
      <alignment wrapText="1"/>
    </xf>
    <xf numFmtId="166" fontId="8" fillId="0" borderId="0" xfId="0" applyNumberFormat="1" applyFont="1" applyFill="1" applyAlignment="1">
      <alignment horizontal="center"/>
    </xf>
    <xf numFmtId="0" fontId="8" fillId="0" borderId="0" xfId="0" applyFont="1" applyFill="1" applyBorder="1" applyAlignment="1">
      <alignment horizontal="justify" vertical="center" wrapText="1"/>
    </xf>
    <xf numFmtId="164" fontId="8" fillId="0" borderId="0" xfId="0" applyNumberFormat="1" applyFont="1" applyFill="1" applyBorder="1" applyAlignment="1">
      <alignment horizontal="right" vertical="center"/>
    </xf>
    <xf numFmtId="0" fontId="7" fillId="0" borderId="1" xfId="0" applyFont="1" applyFill="1" applyBorder="1" applyAlignment="1">
      <alignment horizontal="left"/>
    </xf>
    <xf numFmtId="0" fontId="8" fillId="0" borderId="1" xfId="0" applyFont="1" applyFill="1" applyBorder="1" applyAlignment="1">
      <alignment vertical="justify"/>
    </xf>
    <xf numFmtId="0" fontId="8" fillId="0" borderId="1" xfId="0" applyFont="1" applyFill="1" applyBorder="1" applyAlignment="1">
      <alignment horizontal="center"/>
    </xf>
    <xf numFmtId="0" fontId="18" fillId="0" borderId="0" xfId="0" applyFont="1" applyFill="1" applyAlignment="1">
      <alignment horizontal="right"/>
    </xf>
    <xf numFmtId="0" fontId="8" fillId="0" borderId="1" xfId="0" applyFont="1" applyFill="1" applyBorder="1" applyAlignment="1">
      <alignment horizontal="left" vertical="center" wrapText="1"/>
    </xf>
    <xf numFmtId="166" fontId="8" fillId="0" borderId="1" xfId="0" applyNumberFormat="1" applyFont="1" applyFill="1" applyBorder="1" applyAlignment="1">
      <alignment horizontal="right" vertical="center"/>
    </xf>
    <xf numFmtId="0" fontId="4" fillId="0" borderId="1" xfId="0" quotePrefix="1" applyFont="1" applyFill="1" applyBorder="1" applyAlignment="1">
      <alignment horizontal="left" vertical="top" wrapText="1"/>
    </xf>
    <xf numFmtId="167" fontId="3" fillId="0" borderId="1" xfId="2" applyNumberFormat="1" applyFont="1" applyFill="1" applyBorder="1" applyAlignment="1">
      <alignment horizontal="right"/>
    </xf>
    <xf numFmtId="0" fontId="6" fillId="0" borderId="1" xfId="0" applyFont="1" applyFill="1" applyBorder="1" applyAlignment="1">
      <alignment horizontal="left" wrapText="1"/>
    </xf>
    <xf numFmtId="0" fontId="22" fillId="0" borderId="1" xfId="0" applyFont="1" applyFill="1" applyBorder="1" applyAlignment="1">
      <alignment horizontal="left" vertical="top" wrapText="1"/>
    </xf>
    <xf numFmtId="0" fontId="7" fillId="3" borderId="1" xfId="0" applyFont="1" applyFill="1" applyBorder="1" applyAlignment="1">
      <alignment wrapText="1"/>
    </xf>
    <xf numFmtId="0" fontId="3" fillId="3" borderId="1" xfId="0" applyFont="1" applyFill="1" applyBorder="1" applyAlignment="1">
      <alignment horizontal="left" wrapText="1"/>
    </xf>
    <xf numFmtId="0" fontId="4" fillId="0" borderId="1" xfId="0" applyFont="1" applyFill="1" applyBorder="1" applyAlignment="1">
      <alignment horizontal="left" wrapText="1"/>
    </xf>
    <xf numFmtId="0" fontId="4" fillId="3" borderId="1" xfId="0" applyFont="1" applyFill="1" applyBorder="1" applyAlignment="1">
      <alignment horizontal="left" wrapText="1"/>
    </xf>
    <xf numFmtId="0" fontId="3" fillId="3" borderId="1" xfId="0" applyFont="1" applyFill="1" applyBorder="1" applyAlignment="1">
      <alignment wrapText="1"/>
    </xf>
    <xf numFmtId="49" fontId="3" fillId="3" borderId="1" xfId="0" applyNumberFormat="1" applyFont="1" applyFill="1" applyBorder="1" applyAlignment="1">
      <alignment horizontal="left"/>
    </xf>
    <xf numFmtId="0" fontId="4" fillId="3" borderId="1" xfId="0" applyFont="1" applyFill="1" applyBorder="1" applyAlignment="1">
      <alignment wrapText="1"/>
    </xf>
    <xf numFmtId="49" fontId="24" fillId="3" borderId="1" xfId="0" applyNumberFormat="1" applyFont="1" applyFill="1" applyBorder="1" applyAlignment="1">
      <alignment horizontal="left"/>
    </xf>
    <xf numFmtId="49" fontId="8" fillId="3" borderId="1" xfId="0" applyNumberFormat="1" applyFont="1" applyFill="1" applyBorder="1" applyAlignment="1">
      <alignment horizontal="left"/>
    </xf>
    <xf numFmtId="0" fontId="9" fillId="3" borderId="1" xfId="0" applyFont="1" applyFill="1" applyBorder="1" applyAlignment="1">
      <alignment wrapText="1"/>
    </xf>
    <xf numFmtId="49" fontId="9" fillId="3" borderId="1" xfId="0" applyNumberFormat="1" applyFont="1" applyFill="1" applyBorder="1" applyAlignment="1">
      <alignment horizontal="left"/>
    </xf>
    <xf numFmtId="0" fontId="8" fillId="3" borderId="1" xfId="0" applyFont="1" applyFill="1" applyBorder="1" applyAlignment="1">
      <alignment wrapText="1"/>
    </xf>
    <xf numFmtId="0" fontId="13" fillId="3" borderId="1" xfId="0" applyFont="1" applyFill="1" applyBorder="1" applyAlignment="1">
      <alignment wrapText="1"/>
    </xf>
    <xf numFmtId="0" fontId="6" fillId="3" borderId="1" xfId="0" applyFont="1" applyFill="1" applyBorder="1" applyAlignment="1">
      <alignment horizontal="left" wrapText="1"/>
    </xf>
    <xf numFmtId="49" fontId="13" fillId="3" borderId="1" xfId="0" applyNumberFormat="1" applyFont="1" applyFill="1" applyBorder="1" applyAlignment="1">
      <alignment horizontal="left"/>
    </xf>
    <xf numFmtId="0" fontId="25" fillId="3" borderId="1" xfId="0" applyFont="1" applyFill="1" applyBorder="1" applyAlignment="1">
      <alignment wrapText="1"/>
    </xf>
    <xf numFmtId="0" fontId="25" fillId="3" borderId="1" xfId="0" applyFont="1" applyFill="1" applyBorder="1" applyAlignment="1">
      <alignment horizontal="left" wrapText="1"/>
    </xf>
    <xf numFmtId="49" fontId="25" fillId="3" borderId="1" xfId="0" applyNumberFormat="1" applyFont="1" applyFill="1" applyBorder="1" applyAlignment="1">
      <alignment horizontal="left"/>
    </xf>
    <xf numFmtId="0" fontId="3" fillId="0" borderId="1" xfId="0" applyFont="1" applyFill="1" applyBorder="1" applyAlignment="1">
      <alignment horizontal="left"/>
    </xf>
    <xf numFmtId="0" fontId="7" fillId="3" borderId="1" xfId="0" applyFont="1" applyFill="1" applyBorder="1" applyAlignment="1"/>
    <xf numFmtId="0" fontId="3" fillId="3" borderId="1" xfId="0" applyFont="1" applyFill="1" applyBorder="1" applyAlignment="1">
      <alignment horizontal="left"/>
    </xf>
    <xf numFmtId="0" fontId="3" fillId="0" borderId="1" xfId="0" applyFont="1" applyBorder="1" applyAlignment="1">
      <alignment wrapText="1"/>
    </xf>
    <xf numFmtId="0" fontId="4" fillId="3" borderId="1" xfId="0" applyFont="1" applyFill="1" applyBorder="1" applyAlignment="1">
      <alignment horizontal="left"/>
    </xf>
    <xf numFmtId="49" fontId="4" fillId="3" borderId="1" xfId="0" applyNumberFormat="1" applyFont="1" applyFill="1" applyBorder="1" applyAlignment="1"/>
    <xf numFmtId="165" fontId="25" fillId="0" borderId="1" xfId="0" applyNumberFormat="1" applyFont="1" applyFill="1" applyBorder="1" applyAlignment="1">
      <alignment horizontal="right"/>
    </xf>
    <xf numFmtId="0" fontId="3" fillId="0" borderId="1" xfId="0" applyFont="1" applyFill="1" applyBorder="1" applyAlignment="1">
      <alignment horizontal="right"/>
    </xf>
    <xf numFmtId="165" fontId="3" fillId="0" borderId="0" xfId="0" applyNumberFormat="1" applyFont="1" applyFill="1" applyAlignment="1">
      <alignment horizontal="center"/>
    </xf>
    <xf numFmtId="0" fontId="9" fillId="0" borderId="0" xfId="0" applyFont="1" applyFill="1" applyAlignment="1">
      <alignment horizontal="center" vertical="center" wrapText="1"/>
    </xf>
    <xf numFmtId="0" fontId="8" fillId="0" borderId="0" xfId="0" applyFont="1" applyFill="1" applyAlignment="1">
      <alignment horizontal="left"/>
    </xf>
    <xf numFmtId="0" fontId="8" fillId="0" borderId="0" xfId="0" applyFont="1" applyFill="1" applyAlignment="1"/>
    <xf numFmtId="0" fontId="7" fillId="0" borderId="1" xfId="0" applyFont="1" applyFill="1" applyBorder="1" applyAlignment="1">
      <alignment wrapText="1"/>
    </xf>
    <xf numFmtId="49" fontId="15" fillId="0" borderId="1" xfId="0" applyNumberFormat="1" applyFont="1" applyFill="1" applyBorder="1" applyAlignment="1">
      <alignment horizontal="left"/>
    </xf>
    <xf numFmtId="165" fontId="8" fillId="0" borderId="0" xfId="0" applyNumberFormat="1" applyFont="1" applyFill="1" applyAlignment="1">
      <alignment horizontal="center"/>
    </xf>
    <xf numFmtId="165" fontId="12" fillId="0" borderId="0" xfId="0" applyNumberFormat="1" applyFont="1" applyFill="1" applyAlignment="1">
      <alignment horizontal="center"/>
    </xf>
    <xf numFmtId="0" fontId="8" fillId="0" borderId="1" xfId="0" applyFont="1" applyFill="1" applyBorder="1" applyAlignment="1">
      <alignment horizontal="left"/>
    </xf>
    <xf numFmtId="0" fontId="7" fillId="0" borderId="1" xfId="0" applyFont="1" applyFill="1" applyBorder="1" applyAlignment="1">
      <alignment horizontal="justify" vertical="center" wrapText="1"/>
    </xf>
    <xf numFmtId="165" fontId="4" fillId="0" borderId="0" xfId="0" applyNumberFormat="1" applyFont="1" applyFill="1" applyAlignment="1">
      <alignment horizontal="center"/>
    </xf>
    <xf numFmtId="167" fontId="8" fillId="0" borderId="1" xfId="0" applyNumberFormat="1" applyFont="1" applyFill="1" applyBorder="1" applyAlignment="1">
      <alignment horizontal="right"/>
    </xf>
    <xf numFmtId="167" fontId="12" fillId="0" borderId="1" xfId="0" applyNumberFormat="1" applyFont="1" applyFill="1" applyBorder="1" applyAlignment="1">
      <alignment horizontal="right"/>
    </xf>
    <xf numFmtId="4" fontId="8" fillId="0" borderId="0" xfId="5" applyNumberFormat="1" applyFont="1" applyAlignment="1">
      <alignment horizontal="center"/>
    </xf>
    <xf numFmtId="4" fontId="4" fillId="0" borderId="0" xfId="5" applyNumberFormat="1" applyFont="1" applyAlignment="1"/>
    <xf numFmtId="4" fontId="20" fillId="0" borderId="0" xfId="5" applyNumberFormat="1" applyFont="1" applyAlignment="1"/>
    <xf numFmtId="4" fontId="20" fillId="0" borderId="0" xfId="5" applyNumberFormat="1" applyFont="1"/>
    <xf numFmtId="4" fontId="4" fillId="0" borderId="0" xfId="5" applyNumberFormat="1" applyFont="1"/>
    <xf numFmtId="4" fontId="5" fillId="0" borderId="0" xfId="5" applyNumberFormat="1" applyFont="1"/>
    <xf numFmtId="4" fontId="4" fillId="0" borderId="0" xfId="5" applyNumberFormat="1" applyFont="1" applyFill="1" applyAlignment="1"/>
    <xf numFmtId="4" fontId="4" fillId="0" borderId="0" xfId="5" applyNumberFormat="1" applyFont="1" applyFill="1"/>
    <xf numFmtId="4" fontId="8" fillId="0" borderId="0" xfId="5" applyNumberFormat="1" applyFont="1" applyFill="1" applyAlignment="1"/>
    <xf numFmtId="4" fontId="20" fillId="0" borderId="0" xfId="5" applyNumberFormat="1" applyFont="1" applyFill="1"/>
    <xf numFmtId="4" fontId="4" fillId="0" borderId="0" xfId="5" applyNumberFormat="1" applyFont="1" applyAlignment="1">
      <alignment horizontal="justify"/>
    </xf>
    <xf numFmtId="4" fontId="9" fillId="0" borderId="0" xfId="5" applyNumberFormat="1" applyFont="1" applyAlignment="1">
      <alignment horizontal="center" vertical="center"/>
    </xf>
    <xf numFmtId="4" fontId="8" fillId="0" borderId="0" xfId="5" applyNumberFormat="1" applyFont="1" applyFill="1" applyAlignment="1">
      <alignment horizontal="center"/>
    </xf>
    <xf numFmtId="4" fontId="8" fillId="0" borderId="0" xfId="5" applyNumberFormat="1" applyFont="1" applyAlignment="1">
      <alignment horizontal="center" wrapText="1"/>
    </xf>
    <xf numFmtId="4" fontId="8" fillId="0" borderId="0" xfId="5" applyNumberFormat="1" applyFont="1" applyFill="1" applyAlignment="1">
      <alignment horizontal="center" wrapText="1"/>
    </xf>
    <xf numFmtId="4" fontId="8" fillId="0" borderId="0" xfId="5" applyNumberFormat="1" applyFont="1" applyFill="1" applyAlignment="1">
      <alignment horizontal="right" wrapText="1"/>
    </xf>
    <xf numFmtId="4" fontId="9" fillId="0" borderId="1" xfId="5" applyNumberFormat="1" applyFont="1" applyBorder="1" applyAlignment="1">
      <alignment horizontal="center" vertical="center" wrapText="1"/>
    </xf>
    <xf numFmtId="4" fontId="9" fillId="0" borderId="1" xfId="5" applyNumberFormat="1" applyFont="1" applyFill="1" applyBorder="1" applyAlignment="1">
      <alignment horizontal="center" vertical="center" wrapText="1"/>
    </xf>
    <xf numFmtId="4" fontId="9" fillId="0" borderId="1" xfId="5" applyNumberFormat="1" applyFont="1" applyFill="1" applyBorder="1" applyAlignment="1">
      <alignment horizontal="center" vertical="top"/>
    </xf>
    <xf numFmtId="4" fontId="9" fillId="0" borderId="1" xfId="5" applyNumberFormat="1" applyFont="1" applyFill="1" applyBorder="1" applyAlignment="1">
      <alignment horizontal="center" vertical="top" wrapText="1"/>
    </xf>
    <xf numFmtId="4" fontId="9" fillId="0" borderId="0" xfId="5" applyNumberFormat="1" applyFont="1" applyAlignment="1">
      <alignment horizontal="center" vertical="top"/>
    </xf>
    <xf numFmtId="4" fontId="9" fillId="0" borderId="0" xfId="5" applyNumberFormat="1" applyFont="1" applyAlignment="1">
      <alignment horizontal="center" vertical="top" wrapText="1"/>
    </xf>
    <xf numFmtId="4" fontId="8" fillId="0" borderId="0" xfId="5" applyNumberFormat="1" applyFont="1" applyFill="1" applyAlignment="1">
      <alignment horizontal="center" vertical="top"/>
    </xf>
    <xf numFmtId="4" fontId="8" fillId="0" borderId="0" xfId="5" applyNumberFormat="1" applyFont="1" applyFill="1" applyBorder="1" applyAlignment="1">
      <alignment horizontal="center" vertical="top" wrapText="1"/>
    </xf>
    <xf numFmtId="4" fontId="9" fillId="0" borderId="1" xfId="5" applyNumberFormat="1" applyFont="1" applyBorder="1" applyAlignment="1">
      <alignment horizontal="center" vertical="top"/>
    </xf>
    <xf numFmtId="4" fontId="9" fillId="0" borderId="1" xfId="5" applyNumberFormat="1" applyFont="1" applyBorder="1" applyAlignment="1">
      <alignment horizontal="center" vertical="top" wrapText="1"/>
    </xf>
    <xf numFmtId="4" fontId="8" fillId="0" borderId="1" xfId="5" applyNumberFormat="1" applyFont="1" applyBorder="1" applyAlignment="1">
      <alignment horizontal="center" vertical="top"/>
    </xf>
    <xf numFmtId="4" fontId="8" fillId="0" borderId="1" xfId="5" applyNumberFormat="1" applyFont="1" applyBorder="1" applyAlignment="1">
      <alignment horizontal="center" vertical="top" wrapText="1"/>
    </xf>
    <xf numFmtId="4" fontId="8" fillId="0" borderId="1" xfId="5" applyNumberFormat="1" applyFont="1" applyFill="1" applyBorder="1" applyAlignment="1">
      <alignment horizontal="center" vertical="top" wrapText="1"/>
    </xf>
    <xf numFmtId="4" fontId="9" fillId="0" borderId="1" xfId="5" applyNumberFormat="1" applyFont="1" applyBorder="1" applyAlignment="1">
      <alignment horizontal="center"/>
    </xf>
    <xf numFmtId="4" fontId="9" fillId="0" borderId="1" xfId="5" applyNumberFormat="1" applyFont="1" applyBorder="1" applyAlignment="1">
      <alignment horizontal="center" wrapText="1"/>
    </xf>
    <xf numFmtId="4" fontId="9" fillId="0" borderId="1" xfId="5" applyNumberFormat="1" applyFont="1" applyFill="1" applyBorder="1" applyAlignment="1">
      <alignment horizontal="center" wrapText="1"/>
    </xf>
    <xf numFmtId="4" fontId="20" fillId="0" borderId="1" xfId="5" applyNumberFormat="1" applyFont="1" applyBorder="1"/>
    <xf numFmtId="4" fontId="20" fillId="0" borderId="1" xfId="5" applyNumberFormat="1" applyFont="1" applyBorder="1" applyAlignment="1">
      <alignment horizontal="right"/>
    </xf>
    <xf numFmtId="164" fontId="4" fillId="0" borderId="2" xfId="0" applyNumberFormat="1" applyFont="1" applyFill="1" applyBorder="1" applyAlignment="1">
      <alignment horizontal="right" wrapText="1"/>
    </xf>
    <xf numFmtId="49" fontId="13" fillId="0" borderId="0" xfId="0" applyNumberFormat="1" applyFont="1" applyFill="1" applyBorder="1" applyAlignment="1">
      <alignment vertical="justify"/>
    </xf>
    <xf numFmtId="49" fontId="9" fillId="0" borderId="0" xfId="0" applyNumberFormat="1" applyFont="1" applyFill="1" applyBorder="1" applyAlignment="1">
      <alignment vertical="justify"/>
    </xf>
    <xf numFmtId="49" fontId="8" fillId="0" borderId="0" xfId="0" applyNumberFormat="1" applyFont="1" applyFill="1" applyBorder="1" applyAlignment="1"/>
    <xf numFmtId="49" fontId="8" fillId="0" borderId="0" xfId="0" applyNumberFormat="1" applyFont="1" applyFill="1" applyBorder="1" applyAlignment="1">
      <alignment horizontal="left" vertical="top"/>
    </xf>
    <xf numFmtId="49" fontId="4" fillId="3" borderId="0" xfId="0" applyNumberFormat="1" applyFont="1" applyFill="1" applyBorder="1" applyAlignment="1"/>
    <xf numFmtId="49" fontId="8" fillId="3" borderId="0" xfId="0" applyNumberFormat="1" applyFont="1" applyFill="1" applyBorder="1" applyAlignment="1">
      <alignment horizontal="left"/>
    </xf>
    <xf numFmtId="165" fontId="9" fillId="0" borderId="1" xfId="0" applyNumberFormat="1" applyFont="1" applyFill="1" applyBorder="1" applyAlignment="1">
      <alignment horizontal="right" vertical="center"/>
    </xf>
    <xf numFmtId="165" fontId="4" fillId="3" borderId="1" xfId="0" applyNumberFormat="1" applyFont="1" applyFill="1" applyBorder="1" applyAlignment="1">
      <alignment horizontal="right"/>
    </xf>
    <xf numFmtId="165" fontId="15" fillId="3" borderId="1" xfId="0" applyNumberFormat="1" applyFont="1" applyFill="1" applyBorder="1" applyAlignment="1">
      <alignment horizontal="right"/>
    </xf>
    <xf numFmtId="165" fontId="3" fillId="3" borderId="1" xfId="0" applyNumberFormat="1" applyFont="1" applyFill="1" applyBorder="1" applyAlignment="1">
      <alignment horizontal="right"/>
    </xf>
    <xf numFmtId="165" fontId="24" fillId="3" borderId="1" xfId="0" applyNumberFormat="1" applyFont="1" applyFill="1" applyBorder="1" applyAlignment="1">
      <alignment horizontal="right"/>
    </xf>
    <xf numFmtId="165" fontId="8" fillId="3" borderId="1" xfId="0" applyNumberFormat="1" applyFont="1" applyFill="1" applyBorder="1" applyAlignment="1">
      <alignment horizontal="right"/>
    </xf>
    <xf numFmtId="165" fontId="9" fillId="3" borderId="1" xfId="0" applyNumberFormat="1" applyFont="1" applyFill="1" applyBorder="1" applyAlignment="1">
      <alignment horizontal="right"/>
    </xf>
    <xf numFmtId="165" fontId="13" fillId="3" borderId="1" xfId="0" applyNumberFormat="1" applyFont="1" applyFill="1" applyBorder="1" applyAlignment="1">
      <alignment horizontal="right"/>
    </xf>
    <xf numFmtId="165" fontId="25" fillId="3" borderId="1" xfId="0" applyNumberFormat="1" applyFont="1" applyFill="1" applyBorder="1" applyAlignment="1">
      <alignment horizontal="right"/>
    </xf>
    <xf numFmtId="3" fontId="9" fillId="0" borderId="1" xfId="5" applyNumberFormat="1" applyFont="1" applyBorder="1" applyAlignment="1">
      <alignment horizontal="center" vertical="center" wrapText="1"/>
    </xf>
    <xf numFmtId="3" fontId="9" fillId="0" borderId="1" xfId="5" applyNumberFormat="1" applyFont="1" applyFill="1" applyBorder="1" applyAlignment="1">
      <alignment horizontal="center" vertical="center" wrapText="1"/>
    </xf>
    <xf numFmtId="3" fontId="3" fillId="0" borderId="1" xfId="5" applyNumberFormat="1" applyFont="1" applyBorder="1" applyAlignment="1">
      <alignment horizontal="center" vertical="center"/>
    </xf>
    <xf numFmtId="166" fontId="4" fillId="0" borderId="1" xfId="0" applyNumberFormat="1" applyFont="1" applyFill="1" applyBorder="1" applyAlignment="1">
      <alignment horizontal="center" vertical="center"/>
    </xf>
    <xf numFmtId="0" fontId="4" fillId="0" borderId="0" xfId="0" applyFont="1" applyFill="1" applyBorder="1"/>
    <xf numFmtId="0" fontId="4" fillId="0" borderId="0" xfId="0" applyFont="1" applyBorder="1"/>
    <xf numFmtId="165" fontId="4" fillId="0" borderId="1" xfId="0" applyNumberFormat="1" applyFont="1" applyFill="1" applyBorder="1" applyAlignment="1">
      <alignment horizontal="center" vertical="center"/>
    </xf>
    <xf numFmtId="165" fontId="9" fillId="0" borderId="1" xfId="5" applyNumberFormat="1" applyFont="1" applyFill="1" applyBorder="1" applyAlignment="1">
      <alignment horizontal="right" vertical="top" wrapText="1"/>
    </xf>
    <xf numFmtId="165" fontId="3" fillId="0" borderId="0" xfId="5" applyNumberFormat="1" applyFont="1" applyAlignment="1">
      <alignment horizontal="right" vertical="top"/>
    </xf>
    <xf numFmtId="165" fontId="4" fillId="0" borderId="0" xfId="5" applyNumberFormat="1" applyFont="1" applyAlignment="1">
      <alignment horizontal="right" vertical="top"/>
    </xf>
    <xf numFmtId="165" fontId="4" fillId="0" borderId="0" xfId="5" applyNumberFormat="1" applyFont="1" applyFill="1" applyAlignment="1">
      <alignment horizontal="right" vertical="top"/>
    </xf>
    <xf numFmtId="165" fontId="8" fillId="0" borderId="1" xfId="5" applyNumberFormat="1" applyFont="1" applyFill="1" applyBorder="1" applyAlignment="1">
      <alignment horizontal="right" vertical="top" wrapText="1"/>
    </xf>
    <xf numFmtId="165" fontId="4" fillId="0" borderId="1" xfId="5" applyNumberFormat="1" applyFont="1" applyBorder="1" applyAlignment="1">
      <alignment horizontal="right" vertical="top"/>
    </xf>
    <xf numFmtId="165" fontId="4" fillId="0" borderId="1" xfId="5" applyNumberFormat="1" applyFont="1" applyFill="1" applyBorder="1" applyAlignment="1">
      <alignment horizontal="right" vertical="top" wrapText="1"/>
    </xf>
    <xf numFmtId="165" fontId="9" fillId="0" borderId="0" xfId="5" applyNumberFormat="1" applyFont="1" applyFill="1" applyAlignment="1">
      <alignment horizontal="right" vertical="top" wrapText="1"/>
    </xf>
    <xf numFmtId="165" fontId="3" fillId="0" borderId="0" xfId="5" applyNumberFormat="1" applyFont="1" applyFill="1" applyAlignment="1">
      <alignment horizontal="right" vertical="top" wrapText="1"/>
    </xf>
    <xf numFmtId="165" fontId="8" fillId="0" borderId="0" xfId="5" applyNumberFormat="1" applyFont="1" applyFill="1" applyAlignment="1">
      <alignment horizontal="right" vertical="top" wrapText="1"/>
    </xf>
    <xf numFmtId="165" fontId="4" fillId="0" borderId="1" xfId="0" applyNumberFormat="1" applyFont="1" applyFill="1" applyBorder="1" applyAlignment="1">
      <alignment horizontal="right" vertical="top"/>
    </xf>
    <xf numFmtId="49" fontId="11" fillId="0" borderId="1" xfId="0" applyNumberFormat="1" applyFont="1" applyFill="1" applyBorder="1" applyAlignment="1">
      <alignment horizontal="justify" wrapText="1"/>
    </xf>
    <xf numFmtId="165" fontId="4" fillId="0" borderId="0" xfId="0" applyNumberFormat="1" applyFont="1" applyFill="1" applyBorder="1"/>
    <xf numFmtId="166" fontId="3" fillId="0" borderId="1" xfId="5" applyNumberFormat="1" applyFont="1" applyFill="1" applyBorder="1" applyAlignment="1">
      <alignment horizontal="right" vertical="top"/>
    </xf>
    <xf numFmtId="166" fontId="3" fillId="0" borderId="0" xfId="5" applyNumberFormat="1" applyFont="1" applyFill="1" applyAlignment="1">
      <alignment horizontal="right" vertical="top"/>
    </xf>
    <xf numFmtId="166" fontId="3" fillId="0" borderId="0" xfId="5" applyNumberFormat="1" applyFont="1" applyAlignment="1">
      <alignment horizontal="right" vertical="top"/>
    </xf>
    <xf numFmtId="166" fontId="3" fillId="0" borderId="1" xfId="5" applyNumberFormat="1" applyFont="1" applyBorder="1" applyAlignment="1">
      <alignment horizontal="right" vertical="top"/>
    </xf>
    <xf numFmtId="166" fontId="4" fillId="0" borderId="1" xfId="5" applyNumberFormat="1" applyFont="1" applyBorder="1" applyAlignment="1">
      <alignment horizontal="right" vertical="top"/>
    </xf>
    <xf numFmtId="166" fontId="4" fillId="0" borderId="0" xfId="5" applyNumberFormat="1" applyFont="1" applyAlignment="1">
      <alignment horizontal="right" vertical="top"/>
    </xf>
    <xf numFmtId="167" fontId="11" fillId="0" borderId="1" xfId="0" applyNumberFormat="1" applyFont="1" applyFill="1" applyBorder="1" applyAlignment="1">
      <alignment horizontal="right"/>
    </xf>
    <xf numFmtId="164" fontId="4" fillId="0" borderId="2" xfId="0" applyNumberFormat="1" applyFont="1" applyFill="1" applyBorder="1" applyAlignment="1">
      <alignment horizontal="right" wrapText="1"/>
    </xf>
    <xf numFmtId="0" fontId="3" fillId="0" borderId="1" xfId="3" applyFont="1" applyFill="1" applyBorder="1" applyAlignment="1">
      <alignment horizontal="left" vertical="top" wrapText="1"/>
    </xf>
    <xf numFmtId="0" fontId="4" fillId="0" borderId="1" xfId="3" applyFont="1" applyFill="1" applyBorder="1" applyAlignment="1">
      <alignment horizontal="left" vertical="top" wrapText="1"/>
    </xf>
    <xf numFmtId="0" fontId="25" fillId="0" borderId="1" xfId="0" applyFont="1" applyFill="1" applyBorder="1" applyAlignment="1">
      <alignment horizontal="right"/>
    </xf>
    <xf numFmtId="165" fontId="4" fillId="0" borderId="0" xfId="2" applyNumberFormat="1" applyFont="1" applyFill="1"/>
    <xf numFmtId="0" fontId="3" fillId="0" borderId="0" xfId="0" applyFont="1" applyFill="1" applyAlignment="1">
      <alignment horizontal="center" wrapText="1"/>
    </xf>
    <xf numFmtId="0" fontId="4" fillId="0" borderId="0" xfId="0" applyFont="1" applyAlignment="1">
      <alignment wrapText="1"/>
    </xf>
    <xf numFmtId="0" fontId="4" fillId="0" borderId="0" xfId="0" applyFont="1" applyAlignment="1"/>
    <xf numFmtId="0" fontId="4" fillId="0" borderId="0" xfId="0" applyFont="1" applyAlignment="1">
      <alignment horizontal="left"/>
    </xf>
    <xf numFmtId="0" fontId="4" fillId="0" borderId="0" xfId="0" applyFont="1" applyFill="1" applyAlignment="1">
      <alignment horizontal="left"/>
    </xf>
    <xf numFmtId="0" fontId="9" fillId="0" borderId="0" xfId="0" applyFont="1" applyFill="1" applyAlignment="1">
      <alignment horizontal="center" vertical="center" wrapText="1"/>
    </xf>
    <xf numFmtId="0" fontId="0" fillId="0" borderId="0" xfId="0" applyAlignment="1">
      <alignment horizontal="center"/>
    </xf>
    <xf numFmtId="0" fontId="8" fillId="0" borderId="0" xfId="0" applyFont="1" applyFill="1" applyAlignment="1">
      <alignment horizontal="left"/>
    </xf>
    <xf numFmtId="0" fontId="0" fillId="0" borderId="0" xfId="0" applyFont="1" applyFill="1" applyAlignment="1"/>
    <xf numFmtId="0" fontId="0" fillId="0" borderId="0" xfId="0" applyAlignment="1"/>
    <xf numFmtId="0" fontId="0" fillId="0" borderId="0" xfId="0" applyFont="1" applyAlignment="1"/>
    <xf numFmtId="0" fontId="8" fillId="0" borderId="0" xfId="0" applyFont="1" applyFill="1" applyAlignment="1"/>
    <xf numFmtId="0" fontId="0" fillId="0" borderId="0" xfId="0" applyAlignment="1">
      <alignment horizontal="center" wrapText="1"/>
    </xf>
    <xf numFmtId="0" fontId="0" fillId="0" borderId="0" xfId="0" applyFill="1" applyAlignment="1">
      <alignment horizontal="center"/>
    </xf>
    <xf numFmtId="0" fontId="0" fillId="0" borderId="0" xfId="0" applyFill="1" applyAlignment="1"/>
    <xf numFmtId="0" fontId="0" fillId="0" borderId="0" xfId="0" applyFill="1" applyAlignment="1">
      <alignment horizontal="center" wrapText="1"/>
    </xf>
    <xf numFmtId="166" fontId="3" fillId="0" borderId="0" xfId="5" applyNumberFormat="1" applyFont="1" applyFill="1" applyAlignment="1">
      <alignment horizontal="right" vertical="top" wrapText="1"/>
    </xf>
    <xf numFmtId="166" fontId="3" fillId="0" borderId="0" xfId="5" applyNumberFormat="1" applyFont="1" applyFill="1" applyAlignment="1">
      <alignment horizontal="right" vertical="top"/>
    </xf>
    <xf numFmtId="4" fontId="9" fillId="0" borderId="0" xfId="5" applyNumberFormat="1" applyFont="1" applyAlignment="1">
      <alignment horizontal="center" vertical="center" wrapText="1"/>
    </xf>
    <xf numFmtId="4" fontId="19" fillId="0" borderId="0" xfId="5" applyNumberFormat="1" applyAlignment="1"/>
    <xf numFmtId="4" fontId="4" fillId="0" borderId="0" xfId="5" applyNumberFormat="1" applyFont="1" applyFill="1" applyAlignment="1">
      <alignment horizontal="center" wrapText="1"/>
    </xf>
    <xf numFmtId="4" fontId="19" fillId="0" borderId="0" xfId="5" applyNumberFormat="1" applyAlignment="1">
      <alignment horizontal="center" wrapText="1"/>
    </xf>
    <xf numFmtId="4" fontId="3" fillId="0" borderId="0" xfId="5" applyNumberFormat="1" applyFont="1" applyFill="1" applyAlignment="1">
      <alignment horizontal="center"/>
    </xf>
    <xf numFmtId="4" fontId="21" fillId="0" borderId="0" xfId="5" applyNumberFormat="1" applyFont="1" applyAlignment="1"/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</cellXfs>
  <cellStyles count="6">
    <cellStyle name="Обычный" xfId="0" builtinId="0"/>
    <cellStyle name="Обычный 2" xfId="5"/>
    <cellStyle name="Обычный_Анадырский ПРОГНОЗ на 2008 г по доходам с посел" xfId="1"/>
    <cellStyle name="Обычный_Билибинский ПРОГНОЗ на 2008 г по доходам с посел" xfId="2"/>
    <cellStyle name="Обычный_ПРОГНОЗ на 2008 г по доходам с посел" xfId="3"/>
    <cellStyle name="Стиль 1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50"/>
  <sheetViews>
    <sheetView view="pageBreakPreview" topLeftCell="A88" zoomScaleNormal="100" zoomScaleSheetLayoutView="100" workbookViewId="0">
      <selection activeCell="G10" sqref="G10"/>
    </sheetView>
  </sheetViews>
  <sheetFormatPr defaultRowHeight="12.75" x14ac:dyDescent="0.2"/>
  <cols>
    <col min="1" max="1" width="30.28515625" style="1" customWidth="1"/>
    <col min="2" max="2" width="42.42578125" style="1" customWidth="1"/>
    <col min="3" max="4" width="11" style="235" customWidth="1"/>
    <col min="5" max="5" width="12.140625" style="235" customWidth="1"/>
    <col min="6" max="16384" width="9.140625" style="235"/>
  </cols>
  <sheetData>
    <row r="1" spans="1:6" x14ac:dyDescent="0.2">
      <c r="B1" s="400" t="s">
        <v>403</v>
      </c>
      <c r="C1" s="400"/>
      <c r="D1" s="400"/>
      <c r="E1" s="400"/>
    </row>
    <row r="2" spans="1:6" x14ac:dyDescent="0.2">
      <c r="B2" s="400" t="s">
        <v>87</v>
      </c>
      <c r="C2" s="400"/>
      <c r="D2" s="400"/>
      <c r="E2" s="400"/>
    </row>
    <row r="3" spans="1:6" x14ac:dyDescent="0.2">
      <c r="B3" s="400" t="s">
        <v>86</v>
      </c>
      <c r="C3" s="400"/>
      <c r="D3" s="400"/>
      <c r="E3" s="400"/>
    </row>
    <row r="4" spans="1:6" x14ac:dyDescent="0.2">
      <c r="B4" s="400" t="s">
        <v>88</v>
      </c>
      <c r="C4" s="400"/>
      <c r="D4" s="400"/>
      <c r="E4" s="400"/>
    </row>
    <row r="5" spans="1:6" x14ac:dyDescent="0.2">
      <c r="B5" s="401" t="s">
        <v>433</v>
      </c>
      <c r="C5" s="401"/>
      <c r="D5" s="401"/>
      <c r="E5" s="400"/>
    </row>
    <row r="6" spans="1:6" s="196" customFormat="1" x14ac:dyDescent="0.2">
      <c r="A6" s="4"/>
      <c r="B6" s="4"/>
    </row>
    <row r="7" spans="1:6" s="196" customFormat="1" ht="12.75" customHeight="1" x14ac:dyDescent="0.2">
      <c r="A7" s="397" t="s">
        <v>418</v>
      </c>
      <c r="B7" s="397"/>
      <c r="C7" s="398"/>
      <c r="D7" s="398"/>
      <c r="E7" s="399"/>
    </row>
    <row r="8" spans="1:6" s="196" customFormat="1" hidden="1" x14ac:dyDescent="0.2">
      <c r="A8" s="397"/>
      <c r="B8" s="397"/>
      <c r="C8" s="398"/>
      <c r="D8" s="398"/>
      <c r="E8" s="399"/>
    </row>
    <row r="9" spans="1:6" s="196" customFormat="1" x14ac:dyDescent="0.2">
      <c r="A9" s="4"/>
      <c r="B9" s="392"/>
      <c r="E9" s="349" t="s">
        <v>3</v>
      </c>
    </row>
    <row r="10" spans="1:6" s="195" customFormat="1" ht="25.5" x14ac:dyDescent="0.2">
      <c r="A10" s="12" t="s">
        <v>14</v>
      </c>
      <c r="B10" s="12" t="s">
        <v>15</v>
      </c>
      <c r="C10" s="13" t="s">
        <v>410</v>
      </c>
      <c r="D10" s="13" t="s">
        <v>411</v>
      </c>
      <c r="E10" s="14" t="s">
        <v>84</v>
      </c>
    </row>
    <row r="11" spans="1:6" s="196" customFormat="1" ht="14.25" customHeight="1" x14ac:dyDescent="0.2">
      <c r="A11" s="5">
        <v>1</v>
      </c>
      <c r="B11" s="5">
        <v>2</v>
      </c>
      <c r="C11" s="3" t="s">
        <v>327</v>
      </c>
      <c r="D11" s="3" t="s">
        <v>328</v>
      </c>
      <c r="E11" s="11">
        <v>5</v>
      </c>
    </row>
    <row r="12" spans="1:6" s="2" customFormat="1" ht="16.5" customHeight="1" x14ac:dyDescent="0.2">
      <c r="A12" s="19" t="s">
        <v>40</v>
      </c>
      <c r="B12" s="20" t="s">
        <v>6</v>
      </c>
      <c r="C12" s="21">
        <f>C13+C19+C22+C30</f>
        <v>372.7</v>
      </c>
      <c r="D12" s="21">
        <f>D13+D19+D22+D30</f>
        <v>379.10099999999994</v>
      </c>
      <c r="E12" s="22">
        <f>D12/C12</f>
        <v>1.0171746713174132</v>
      </c>
      <c r="F12" s="15"/>
    </row>
    <row r="13" spans="1:6" s="2" customFormat="1" ht="15.75" customHeight="1" x14ac:dyDescent="0.2">
      <c r="A13" s="19" t="s">
        <v>41</v>
      </c>
      <c r="B13" s="20" t="s">
        <v>16</v>
      </c>
      <c r="C13" s="21">
        <f t="shared" ref="C13:D13" si="0">C14</f>
        <v>260.39999999999998</v>
      </c>
      <c r="D13" s="21">
        <f t="shared" si="0"/>
        <v>289.60099999999994</v>
      </c>
      <c r="E13" s="22">
        <f>D13/C13</f>
        <v>1.1121390168970813</v>
      </c>
    </row>
    <row r="14" spans="1:6" s="2" customFormat="1" ht="17.25" customHeight="1" x14ac:dyDescent="0.2">
      <c r="A14" s="19" t="s">
        <v>42</v>
      </c>
      <c r="B14" s="20" t="s">
        <v>8</v>
      </c>
      <c r="C14" s="21">
        <f t="shared" ref="C14:D14" si="1">C15+C16+C17+C18</f>
        <v>260.39999999999998</v>
      </c>
      <c r="D14" s="21">
        <f t="shared" si="1"/>
        <v>289.60099999999994</v>
      </c>
      <c r="E14" s="22">
        <f>D14/C14</f>
        <v>1.1121390168970813</v>
      </c>
    </row>
    <row r="15" spans="1:6" s="2" customFormat="1" ht="86.25" customHeight="1" x14ac:dyDescent="0.2">
      <c r="A15" s="23" t="s">
        <v>9</v>
      </c>
      <c r="B15" s="24" t="s">
        <v>71</v>
      </c>
      <c r="C15" s="25">
        <v>260.39999999999998</v>
      </c>
      <c r="D15" s="25">
        <v>284.39999999999998</v>
      </c>
      <c r="E15" s="26">
        <f>D15/C15</f>
        <v>1.0921658986175116</v>
      </c>
    </row>
    <row r="16" spans="1:6" s="2" customFormat="1" ht="116.25" hidden="1" customHeight="1" x14ac:dyDescent="0.2">
      <c r="A16" s="23" t="s">
        <v>10</v>
      </c>
      <c r="B16" s="24" t="s">
        <v>4</v>
      </c>
      <c r="C16" s="25">
        <v>0</v>
      </c>
      <c r="D16" s="25">
        <v>1E-3</v>
      </c>
      <c r="E16" s="26" t="e">
        <f>D16/C16</f>
        <v>#DIV/0!</v>
      </c>
    </row>
    <row r="17" spans="1:7" s="2" customFormat="1" ht="51" x14ac:dyDescent="0.2">
      <c r="A17" s="23" t="s">
        <v>11</v>
      </c>
      <c r="B17" s="24" t="s">
        <v>72</v>
      </c>
      <c r="C17" s="25">
        <v>0</v>
      </c>
      <c r="D17" s="25">
        <v>5.2</v>
      </c>
      <c r="E17" s="26">
        <v>1</v>
      </c>
    </row>
    <row r="18" spans="1:7" s="2" customFormat="1" ht="102" hidden="1" x14ac:dyDescent="0.2">
      <c r="A18" s="23" t="s">
        <v>12</v>
      </c>
      <c r="B18" s="24" t="s">
        <v>73</v>
      </c>
      <c r="C18" s="25"/>
      <c r="D18" s="25"/>
      <c r="E18" s="26"/>
    </row>
    <row r="19" spans="1:7" s="2" customFormat="1" ht="17.25" customHeight="1" x14ac:dyDescent="0.2">
      <c r="A19" s="19" t="s">
        <v>28</v>
      </c>
      <c r="B19" s="20" t="s">
        <v>17</v>
      </c>
      <c r="C19" s="21">
        <f t="shared" ref="C19:D20" si="2">C20</f>
        <v>9.6999999999999993</v>
      </c>
      <c r="D19" s="21">
        <f t="shared" si="2"/>
        <v>15.3</v>
      </c>
      <c r="E19" s="26">
        <v>0</v>
      </c>
    </row>
    <row r="20" spans="1:7" s="2" customFormat="1" ht="17.25" customHeight="1" x14ac:dyDescent="0.2">
      <c r="A20" s="19" t="s">
        <v>29</v>
      </c>
      <c r="B20" s="28" t="s">
        <v>18</v>
      </c>
      <c r="C20" s="21">
        <f t="shared" si="2"/>
        <v>9.6999999999999993</v>
      </c>
      <c r="D20" s="21">
        <f>D21</f>
        <v>15.3</v>
      </c>
      <c r="E20" s="26">
        <v>0</v>
      </c>
    </row>
    <row r="21" spans="1:7" s="2" customFormat="1" ht="16.5" customHeight="1" x14ac:dyDescent="0.2">
      <c r="A21" s="23" t="s">
        <v>30</v>
      </c>
      <c r="B21" s="29" t="s">
        <v>18</v>
      </c>
      <c r="C21" s="25">
        <v>9.6999999999999993</v>
      </c>
      <c r="D21" s="25">
        <v>15.3</v>
      </c>
      <c r="E21" s="26">
        <v>1</v>
      </c>
    </row>
    <row r="22" spans="1:7" s="2" customFormat="1" ht="17.25" customHeight="1" x14ac:dyDescent="0.2">
      <c r="A22" s="19" t="s">
        <v>31</v>
      </c>
      <c r="B22" s="20" t="s">
        <v>19</v>
      </c>
      <c r="C22" s="21">
        <f t="shared" ref="C22:D22" si="3">C23+C25</f>
        <v>75.3</v>
      </c>
      <c r="D22" s="21">
        <f t="shared" si="3"/>
        <v>58.4</v>
      </c>
      <c r="E22" s="26">
        <f>D22/C22</f>
        <v>0.77556440903054447</v>
      </c>
    </row>
    <row r="23" spans="1:7" s="2" customFormat="1" ht="17.25" customHeight="1" x14ac:dyDescent="0.2">
      <c r="A23" s="19" t="s">
        <v>32</v>
      </c>
      <c r="B23" s="20" t="s">
        <v>20</v>
      </c>
      <c r="C23" s="21">
        <f>C24</f>
        <v>0</v>
      </c>
      <c r="D23" s="21">
        <f t="shared" ref="D23" si="4">D24</f>
        <v>2.8</v>
      </c>
      <c r="E23" s="26">
        <v>1</v>
      </c>
    </row>
    <row r="24" spans="1:7" s="2" customFormat="1" ht="54.75" customHeight="1" x14ac:dyDescent="0.2">
      <c r="A24" s="23" t="s">
        <v>33</v>
      </c>
      <c r="B24" s="24" t="s">
        <v>34</v>
      </c>
      <c r="C24" s="25">
        <v>0</v>
      </c>
      <c r="D24" s="25">
        <v>2.8</v>
      </c>
      <c r="E24" s="26">
        <v>1</v>
      </c>
    </row>
    <row r="25" spans="1:7" s="2" customFormat="1" ht="17.25" customHeight="1" x14ac:dyDescent="0.2">
      <c r="A25" s="19" t="s">
        <v>35</v>
      </c>
      <c r="B25" s="20" t="s">
        <v>21</v>
      </c>
      <c r="C25" s="21">
        <f t="shared" ref="C25:D25" si="5">C26+C28</f>
        <v>75.3</v>
      </c>
      <c r="D25" s="21">
        <f t="shared" si="5"/>
        <v>55.6</v>
      </c>
      <c r="E25" s="26">
        <f>D25/C25</f>
        <v>0.73837981407702524</v>
      </c>
    </row>
    <row r="26" spans="1:7" s="10" customFormat="1" ht="19.5" customHeight="1" x14ac:dyDescent="0.2">
      <c r="A26" s="19" t="s">
        <v>94</v>
      </c>
      <c r="B26" s="20" t="s">
        <v>95</v>
      </c>
      <c r="C26" s="21">
        <f t="shared" ref="C26:D26" si="6">C27</f>
        <v>0</v>
      </c>
      <c r="D26" s="21">
        <f t="shared" si="6"/>
        <v>54.5</v>
      </c>
      <c r="E26" s="26">
        <v>1</v>
      </c>
    </row>
    <row r="27" spans="1:7" s="2" customFormat="1" ht="42.75" customHeight="1" x14ac:dyDescent="0.2">
      <c r="A27" s="23" t="s">
        <v>82</v>
      </c>
      <c r="B27" s="24" t="s">
        <v>83</v>
      </c>
      <c r="C27" s="25">
        <v>0</v>
      </c>
      <c r="D27" s="25">
        <v>54.5</v>
      </c>
      <c r="E27" s="26">
        <v>1</v>
      </c>
    </row>
    <row r="28" spans="1:7" s="2" customFormat="1" ht="16.5" customHeight="1" x14ac:dyDescent="0.2">
      <c r="A28" s="19" t="s">
        <v>96</v>
      </c>
      <c r="B28" s="20" t="s">
        <v>97</v>
      </c>
      <c r="C28" s="21">
        <f>C29</f>
        <v>75.3</v>
      </c>
      <c r="D28" s="21">
        <f>D29</f>
        <v>1.1000000000000001</v>
      </c>
      <c r="E28" s="26">
        <f t="shared" ref="E28:E32" si="7">D28/C28</f>
        <v>1.4608233731739709E-2</v>
      </c>
    </row>
    <row r="29" spans="1:7" s="2" customFormat="1" ht="41.25" customHeight="1" x14ac:dyDescent="0.2">
      <c r="A29" s="23" t="s">
        <v>89</v>
      </c>
      <c r="B29" s="24" t="s">
        <v>90</v>
      </c>
      <c r="C29" s="25">
        <v>75.3</v>
      </c>
      <c r="D29" s="25">
        <v>1.1000000000000001</v>
      </c>
      <c r="E29" s="26">
        <f t="shared" si="7"/>
        <v>1.4608233731739709E-2</v>
      </c>
    </row>
    <row r="30" spans="1:7" s="2" customFormat="1" ht="18" customHeight="1" x14ac:dyDescent="0.2">
      <c r="A30" s="19" t="s">
        <v>92</v>
      </c>
      <c r="B30" s="30" t="s">
        <v>93</v>
      </c>
      <c r="C30" s="31">
        <f>C31</f>
        <v>27.3</v>
      </c>
      <c r="D30" s="31">
        <f>D31</f>
        <v>15.8</v>
      </c>
      <c r="E30" s="22">
        <f t="shared" si="7"/>
        <v>0.57875457875457881</v>
      </c>
      <c r="F30" s="16"/>
      <c r="G30" s="15"/>
    </row>
    <row r="31" spans="1:7" s="9" customFormat="1" ht="52.5" customHeight="1" x14ac:dyDescent="0.2">
      <c r="A31" s="19" t="s">
        <v>74</v>
      </c>
      <c r="B31" s="20" t="s">
        <v>75</v>
      </c>
      <c r="C31" s="21">
        <f>C32</f>
        <v>27.3</v>
      </c>
      <c r="D31" s="21">
        <f t="shared" ref="D31" si="8">D32</f>
        <v>15.8</v>
      </c>
      <c r="E31" s="22">
        <f t="shared" si="7"/>
        <v>0.57875457875457881</v>
      </c>
    </row>
    <row r="32" spans="1:7" s="2" customFormat="1" ht="79.5" customHeight="1" x14ac:dyDescent="0.2">
      <c r="A32" s="23" t="s">
        <v>76</v>
      </c>
      <c r="B32" s="24" t="s">
        <v>77</v>
      </c>
      <c r="C32" s="25">
        <v>27.3</v>
      </c>
      <c r="D32" s="25">
        <v>15.8</v>
      </c>
      <c r="E32" s="26">
        <f t="shared" si="7"/>
        <v>0.57875457875457881</v>
      </c>
    </row>
    <row r="33" spans="1:5" s="2" customFormat="1" ht="51" hidden="1" x14ac:dyDescent="0.2">
      <c r="A33" s="19" t="s">
        <v>2</v>
      </c>
      <c r="B33" s="20" t="s">
        <v>22</v>
      </c>
      <c r="C33" s="21"/>
      <c r="D33" s="21"/>
      <c r="E33" s="27"/>
    </row>
    <row r="34" spans="1:5" s="2" customFormat="1" ht="87" hidden="1" customHeight="1" x14ac:dyDescent="0.2">
      <c r="A34" s="19" t="s">
        <v>0</v>
      </c>
      <c r="B34" s="32" t="s">
        <v>5</v>
      </c>
      <c r="C34" s="21"/>
      <c r="D34" s="21"/>
      <c r="E34" s="27"/>
    </row>
    <row r="35" spans="1:5" s="2" customFormat="1" ht="91.5" hidden="1" customHeight="1" x14ac:dyDescent="0.2">
      <c r="A35" s="19" t="s">
        <v>1</v>
      </c>
      <c r="B35" s="32" t="s">
        <v>5</v>
      </c>
      <c r="C35" s="21"/>
      <c r="D35" s="21"/>
      <c r="E35" s="27"/>
    </row>
    <row r="36" spans="1:5" s="2" customFormat="1" ht="77.25" hidden="1" customHeight="1" x14ac:dyDescent="0.2">
      <c r="A36" s="23" t="s">
        <v>36</v>
      </c>
      <c r="B36" s="24" t="s">
        <v>79</v>
      </c>
      <c r="C36" s="25"/>
      <c r="D36" s="25"/>
      <c r="E36" s="27"/>
    </row>
    <row r="37" spans="1:5" s="7" customFormat="1" ht="25.5" hidden="1" x14ac:dyDescent="0.2">
      <c r="A37" s="33" t="s">
        <v>65</v>
      </c>
      <c r="B37" s="34" t="s">
        <v>51</v>
      </c>
      <c r="C37" s="35"/>
      <c r="D37" s="35"/>
      <c r="E37" s="36"/>
    </row>
    <row r="38" spans="1:5" s="7" customFormat="1" ht="41.25" hidden="1" customHeight="1" x14ac:dyDescent="0.2">
      <c r="A38" s="37" t="s">
        <v>66</v>
      </c>
      <c r="B38" s="38" t="s">
        <v>50</v>
      </c>
      <c r="C38" s="39"/>
      <c r="D38" s="39"/>
      <c r="E38" s="36"/>
    </row>
    <row r="39" spans="1:5" s="2" customFormat="1" ht="89.25" hidden="1" x14ac:dyDescent="0.2">
      <c r="A39" s="19" t="s">
        <v>27</v>
      </c>
      <c r="B39" s="32" t="s">
        <v>38</v>
      </c>
      <c r="C39" s="21"/>
      <c r="D39" s="21"/>
      <c r="E39" s="27"/>
    </row>
    <row r="40" spans="1:5" s="2" customFormat="1" ht="64.5" hidden="1" customHeight="1" x14ac:dyDescent="0.2">
      <c r="A40" s="19" t="s">
        <v>26</v>
      </c>
      <c r="B40" s="32" t="s">
        <v>37</v>
      </c>
      <c r="C40" s="21"/>
      <c r="D40" s="21"/>
      <c r="E40" s="27"/>
    </row>
    <row r="41" spans="1:5" s="2" customFormat="1" ht="76.5" hidden="1" customHeight="1" x14ac:dyDescent="0.2">
      <c r="A41" s="23" t="s">
        <v>13</v>
      </c>
      <c r="B41" s="40" t="s">
        <v>39</v>
      </c>
      <c r="C41" s="25"/>
      <c r="D41" s="25"/>
      <c r="E41" s="27"/>
    </row>
    <row r="42" spans="1:5" s="9" customFormat="1" ht="38.25" hidden="1" x14ac:dyDescent="0.2">
      <c r="A42" s="19" t="s">
        <v>52</v>
      </c>
      <c r="B42" s="32" t="s">
        <v>53</v>
      </c>
      <c r="C42" s="21"/>
      <c r="D42" s="21"/>
      <c r="E42" s="21"/>
    </row>
    <row r="43" spans="1:5" s="9" customFormat="1" ht="16.5" hidden="1" customHeight="1" x14ac:dyDescent="0.2">
      <c r="A43" s="19" t="s">
        <v>54</v>
      </c>
      <c r="B43" s="32" t="s">
        <v>55</v>
      </c>
      <c r="C43" s="21"/>
      <c r="D43" s="21"/>
      <c r="E43" s="21"/>
    </row>
    <row r="44" spans="1:5" s="2" customFormat="1" ht="25.5" hidden="1" x14ac:dyDescent="0.2">
      <c r="A44" s="23" t="s">
        <v>56</v>
      </c>
      <c r="B44" s="40" t="s">
        <v>91</v>
      </c>
      <c r="C44" s="25"/>
      <c r="D44" s="25"/>
      <c r="E44" s="21"/>
    </row>
    <row r="45" spans="1:5" s="8" customFormat="1" ht="25.5" hidden="1" x14ac:dyDescent="0.2">
      <c r="A45" s="41" t="s">
        <v>57</v>
      </c>
      <c r="B45" s="34" t="s">
        <v>58</v>
      </c>
      <c r="C45" s="35"/>
      <c r="D45" s="35"/>
      <c r="E45" s="42"/>
    </row>
    <row r="46" spans="1:5" s="8" customFormat="1" ht="63.75" hidden="1" x14ac:dyDescent="0.2">
      <c r="A46" s="41" t="s">
        <v>59</v>
      </c>
      <c r="B46" s="34" t="s">
        <v>60</v>
      </c>
      <c r="C46" s="35"/>
      <c r="D46" s="35"/>
      <c r="E46" s="42"/>
    </row>
    <row r="47" spans="1:5" s="7" customFormat="1" ht="24.75" hidden="1" customHeight="1" x14ac:dyDescent="0.2">
      <c r="A47" s="43" t="s">
        <v>61</v>
      </c>
      <c r="B47" s="38" t="s">
        <v>62</v>
      </c>
      <c r="C47" s="39"/>
      <c r="D47" s="39"/>
      <c r="E47" s="36"/>
    </row>
    <row r="48" spans="1:5" s="7" customFormat="1" ht="24.75" hidden="1" customHeight="1" x14ac:dyDescent="0.2">
      <c r="A48" s="43" t="s">
        <v>63</v>
      </c>
      <c r="B48" s="38" t="s">
        <v>64</v>
      </c>
      <c r="C48" s="39"/>
      <c r="D48" s="39"/>
      <c r="E48" s="36"/>
    </row>
    <row r="49" spans="1:7" s="9" customFormat="1" ht="25.5" hidden="1" x14ac:dyDescent="0.2">
      <c r="A49" s="19" t="s">
        <v>68</v>
      </c>
      <c r="B49" s="32" t="s">
        <v>70</v>
      </c>
      <c r="C49" s="21"/>
      <c r="D49" s="21"/>
      <c r="E49" s="44"/>
    </row>
    <row r="50" spans="1:7" s="2" customFormat="1" ht="63.75" hidden="1" x14ac:dyDescent="0.2">
      <c r="A50" s="23" t="s">
        <v>67</v>
      </c>
      <c r="B50" s="40" t="s">
        <v>69</v>
      </c>
      <c r="C50" s="25"/>
      <c r="D50" s="25"/>
      <c r="E50" s="27"/>
    </row>
    <row r="51" spans="1:7" s="2" customFormat="1" ht="16.5" customHeight="1" x14ac:dyDescent="0.2">
      <c r="A51" s="45" t="s">
        <v>43</v>
      </c>
      <c r="B51" s="28" t="s">
        <v>23</v>
      </c>
      <c r="C51" s="46">
        <f>C52+C62</f>
        <v>3307.3999999999996</v>
      </c>
      <c r="D51" s="46">
        <f>D52+D62</f>
        <v>3305.3</v>
      </c>
      <c r="E51" s="47">
        <f>D51/C51</f>
        <v>0.999365060168108</v>
      </c>
    </row>
    <row r="52" spans="1:7" s="2" customFormat="1" ht="30" customHeight="1" x14ac:dyDescent="0.2">
      <c r="A52" s="45" t="s">
        <v>44</v>
      </c>
      <c r="B52" s="28" t="s">
        <v>25</v>
      </c>
      <c r="C52" s="46">
        <f>C53+C56+C59</f>
        <v>3209.8999999999996</v>
      </c>
      <c r="D52" s="46">
        <f>D53+D56+D59</f>
        <v>3207.8</v>
      </c>
      <c r="E52" s="47">
        <f t="shared" ref="C52:E54" si="9">E53</f>
        <v>1</v>
      </c>
      <c r="F52" s="396"/>
      <c r="G52" s="396"/>
    </row>
    <row r="53" spans="1:7" s="2" customFormat="1" ht="27.75" customHeight="1" x14ac:dyDescent="0.2">
      <c r="A53" s="45" t="s">
        <v>397</v>
      </c>
      <c r="B53" s="28" t="s">
        <v>391</v>
      </c>
      <c r="C53" s="21">
        <f t="shared" si="9"/>
        <v>2482.6999999999998</v>
      </c>
      <c r="D53" s="21">
        <f t="shared" si="9"/>
        <v>2482.6999999999998</v>
      </c>
      <c r="E53" s="22">
        <f t="shared" si="9"/>
        <v>1</v>
      </c>
    </row>
    <row r="54" spans="1:7" s="2" customFormat="1" ht="27" customHeight="1" x14ac:dyDescent="0.2">
      <c r="A54" s="48" t="s">
        <v>398</v>
      </c>
      <c r="B54" s="29" t="s">
        <v>7</v>
      </c>
      <c r="C54" s="25">
        <f t="shared" si="9"/>
        <v>2482.6999999999998</v>
      </c>
      <c r="D54" s="25">
        <f>D55</f>
        <v>2482.6999999999998</v>
      </c>
      <c r="E54" s="26">
        <f t="shared" si="9"/>
        <v>1</v>
      </c>
    </row>
    <row r="55" spans="1:7" s="2" customFormat="1" ht="29.25" customHeight="1" x14ac:dyDescent="0.2">
      <c r="A55" s="48" t="s">
        <v>399</v>
      </c>
      <c r="B55" s="29" t="s">
        <v>80</v>
      </c>
      <c r="C55" s="25">
        <v>2482.6999999999998</v>
      </c>
      <c r="D55" s="25">
        <v>2482.6999999999998</v>
      </c>
      <c r="E55" s="26">
        <f>D55/C55</f>
        <v>1</v>
      </c>
    </row>
    <row r="56" spans="1:7" s="2" customFormat="1" ht="29.25" customHeight="1" x14ac:dyDescent="0.2">
      <c r="A56" s="49" t="s">
        <v>400</v>
      </c>
      <c r="B56" s="32" t="s">
        <v>404</v>
      </c>
      <c r="C56" s="21">
        <f t="shared" ref="C56:E57" si="10">C57</f>
        <v>200.4</v>
      </c>
      <c r="D56" s="273">
        <f>D57</f>
        <v>198.3</v>
      </c>
      <c r="E56" s="22">
        <f t="shared" si="10"/>
        <v>0.98952095808383234</v>
      </c>
    </row>
    <row r="57" spans="1:7" s="2" customFormat="1" ht="42" customHeight="1" x14ac:dyDescent="0.2">
      <c r="A57" s="49" t="s">
        <v>401</v>
      </c>
      <c r="B57" s="32" t="s">
        <v>78</v>
      </c>
      <c r="C57" s="21">
        <f>C58</f>
        <v>200.4</v>
      </c>
      <c r="D57" s="273">
        <f t="shared" si="10"/>
        <v>198.3</v>
      </c>
      <c r="E57" s="22">
        <f t="shared" si="10"/>
        <v>0.98952095808383234</v>
      </c>
    </row>
    <row r="58" spans="1:7" s="2" customFormat="1" ht="60.75" customHeight="1" x14ac:dyDescent="0.2">
      <c r="A58" s="50" t="s">
        <v>402</v>
      </c>
      <c r="B58" s="40" t="s">
        <v>81</v>
      </c>
      <c r="C58" s="25">
        <v>200.4</v>
      </c>
      <c r="D58" s="25">
        <v>198.3</v>
      </c>
      <c r="E58" s="26">
        <f>D58/C58</f>
        <v>0.98952095808383234</v>
      </c>
    </row>
    <row r="59" spans="1:7" s="2" customFormat="1" ht="19.5" customHeight="1" x14ac:dyDescent="0.2">
      <c r="A59" s="45" t="s">
        <v>419</v>
      </c>
      <c r="B59" s="393" t="s">
        <v>420</v>
      </c>
      <c r="C59" s="21">
        <f>C60</f>
        <v>526.79999999999995</v>
      </c>
      <c r="D59" s="21">
        <f>D60</f>
        <v>526.79999999999995</v>
      </c>
      <c r="E59" s="22">
        <f>D59/C59</f>
        <v>1</v>
      </c>
    </row>
    <row r="60" spans="1:7" s="2" customFormat="1" ht="26.25" customHeight="1" x14ac:dyDescent="0.2">
      <c r="A60" s="45" t="s">
        <v>423</v>
      </c>
      <c r="B60" s="393" t="s">
        <v>424</v>
      </c>
      <c r="C60" s="21">
        <f>C61</f>
        <v>526.79999999999995</v>
      </c>
      <c r="D60" s="21">
        <f>D61</f>
        <v>526.79999999999995</v>
      </c>
      <c r="E60" s="22">
        <f t="shared" ref="E60:E61" si="11">D60/C60</f>
        <v>1</v>
      </c>
    </row>
    <row r="61" spans="1:7" s="2" customFormat="1" ht="26.25" customHeight="1" x14ac:dyDescent="0.2">
      <c r="A61" s="48" t="s">
        <v>425</v>
      </c>
      <c r="B61" s="394" t="s">
        <v>424</v>
      </c>
      <c r="C61" s="25">
        <v>526.79999999999995</v>
      </c>
      <c r="D61" s="25">
        <v>526.79999999999995</v>
      </c>
      <c r="E61" s="26">
        <f t="shared" si="11"/>
        <v>1</v>
      </c>
    </row>
    <row r="62" spans="1:7" s="9" customFormat="1" ht="89.25" customHeight="1" x14ac:dyDescent="0.2">
      <c r="A62" s="49" t="s">
        <v>421</v>
      </c>
      <c r="B62" s="51" t="s">
        <v>422</v>
      </c>
      <c r="C62" s="21">
        <f>C64</f>
        <v>97.5</v>
      </c>
      <c r="D62" s="21">
        <f>D64</f>
        <v>97.5</v>
      </c>
      <c r="E62" s="22">
        <f>E64</f>
        <v>1</v>
      </c>
    </row>
    <row r="63" spans="1:7" s="9" customFormat="1" ht="76.5" hidden="1" x14ac:dyDescent="0.2">
      <c r="A63" s="49" t="s">
        <v>408</v>
      </c>
      <c r="B63" s="52" t="s">
        <v>45</v>
      </c>
      <c r="C63" s="21">
        <f>C66</f>
        <v>0</v>
      </c>
      <c r="D63" s="21">
        <f>D66</f>
        <v>0</v>
      </c>
      <c r="E63" s="26" t="e">
        <f>D63/C63</f>
        <v>#DIV/0!</v>
      </c>
    </row>
    <row r="64" spans="1:7" s="9" customFormat="1" ht="63.75" x14ac:dyDescent="0.2">
      <c r="A64" s="50" t="s">
        <v>46</v>
      </c>
      <c r="B64" s="53" t="s">
        <v>47</v>
      </c>
      <c r="C64" s="25">
        <f>C65</f>
        <v>97.5</v>
      </c>
      <c r="D64" s="25">
        <f>D65</f>
        <v>97.5</v>
      </c>
      <c r="E64" s="26">
        <f>D64/C64</f>
        <v>1</v>
      </c>
    </row>
    <row r="65" spans="1:6" s="2" customFormat="1" ht="54" customHeight="1" x14ac:dyDescent="0.2">
      <c r="A65" s="50" t="s">
        <v>48</v>
      </c>
      <c r="B65" s="53" t="s">
        <v>49</v>
      </c>
      <c r="C65" s="25">
        <v>97.5</v>
      </c>
      <c r="D65" s="25">
        <v>97.5</v>
      </c>
      <c r="E65" s="26">
        <f>D65/C65</f>
        <v>1</v>
      </c>
    </row>
    <row r="66" spans="1:6" s="2" customFormat="1" ht="54.75" hidden="1" customHeight="1" x14ac:dyDescent="0.2">
      <c r="A66" s="50" t="s">
        <v>341</v>
      </c>
      <c r="B66" s="272" t="s">
        <v>340</v>
      </c>
      <c r="C66" s="25">
        <v>0</v>
      </c>
      <c r="D66" s="25">
        <v>0</v>
      </c>
      <c r="E66" s="26">
        <v>0</v>
      </c>
    </row>
    <row r="67" spans="1:6" s="17" customFormat="1" ht="16.5" customHeight="1" x14ac:dyDescent="0.2">
      <c r="A67" s="49" t="s">
        <v>85</v>
      </c>
      <c r="B67" s="53"/>
      <c r="C67" s="21">
        <f>C68-C56</f>
        <v>3479.6999999999994</v>
      </c>
      <c r="D67" s="21">
        <f>D68-D56</f>
        <v>3486.1010000000001</v>
      </c>
      <c r="E67" s="22">
        <f>D67/C67</f>
        <v>1.0018395263959539</v>
      </c>
    </row>
    <row r="68" spans="1:6" s="369" customFormat="1" ht="15" customHeight="1" x14ac:dyDescent="0.2">
      <c r="A68" s="54" t="s">
        <v>24</v>
      </c>
      <c r="B68" s="54"/>
      <c r="C68" s="55">
        <f>C51+C12+C66</f>
        <v>3680.0999999999995</v>
      </c>
      <c r="D68" s="55">
        <f>D51+D12+D66</f>
        <v>3684.4010000000003</v>
      </c>
      <c r="E68" s="22">
        <f>D68/C68</f>
        <v>1.0011687182413525</v>
      </c>
      <c r="F68" s="384"/>
    </row>
    <row r="69" spans="1:6" s="370" customFormat="1" ht="15" customHeight="1" x14ac:dyDescent="0.2">
      <c r="A69" s="56"/>
      <c r="B69" s="56"/>
      <c r="C69" s="371"/>
      <c r="D69" s="57"/>
      <c r="E69" s="22"/>
    </row>
    <row r="70" spans="1:6" s="2" customFormat="1" ht="15" customHeight="1" x14ac:dyDescent="0.2">
      <c r="A70" s="49" t="s">
        <v>98</v>
      </c>
      <c r="B70" s="272"/>
      <c r="C70" s="25"/>
      <c r="D70" s="25"/>
      <c r="E70" s="22"/>
    </row>
    <row r="71" spans="1:6" s="17" customFormat="1" ht="81.75" customHeight="1" x14ac:dyDescent="0.2">
      <c r="A71" s="54" t="s">
        <v>409</v>
      </c>
      <c r="B71" s="52"/>
      <c r="C71" s="21">
        <f>C12</f>
        <v>372.7</v>
      </c>
      <c r="D71" s="21">
        <f>D12</f>
        <v>379.10099999999994</v>
      </c>
      <c r="E71" s="22">
        <f>D71/C71</f>
        <v>1.0171746713174132</v>
      </c>
    </row>
    <row r="72" spans="1:6" s="196" customFormat="1" x14ac:dyDescent="0.2">
      <c r="A72" s="6"/>
      <c r="B72" s="6"/>
    </row>
    <row r="73" spans="1:6" s="196" customFormat="1" x14ac:dyDescent="0.2">
      <c r="A73" s="6"/>
      <c r="B73" s="6"/>
    </row>
    <row r="74" spans="1:6" s="196" customFormat="1" x14ac:dyDescent="0.2">
      <c r="A74" s="6"/>
      <c r="B74" s="6"/>
    </row>
    <row r="75" spans="1:6" s="196" customFormat="1" x14ac:dyDescent="0.2">
      <c r="A75" s="6"/>
      <c r="B75" s="6"/>
    </row>
    <row r="76" spans="1:6" s="196" customFormat="1" x14ac:dyDescent="0.2">
      <c r="A76" s="6"/>
      <c r="B76" s="6"/>
    </row>
    <row r="77" spans="1:6" s="196" customFormat="1" x14ac:dyDescent="0.2">
      <c r="A77" s="6"/>
      <c r="B77" s="6"/>
    </row>
    <row r="78" spans="1:6" s="196" customFormat="1" x14ac:dyDescent="0.2">
      <c r="A78" s="6"/>
      <c r="B78" s="6"/>
    </row>
    <row r="79" spans="1:6" s="196" customFormat="1" x14ac:dyDescent="0.2">
      <c r="A79" s="6"/>
      <c r="B79" s="6"/>
    </row>
    <row r="80" spans="1:6" s="196" customFormat="1" x14ac:dyDescent="0.2">
      <c r="A80" s="6"/>
      <c r="B80" s="6"/>
    </row>
    <row r="81" spans="1:2" s="196" customFormat="1" x14ac:dyDescent="0.2">
      <c r="A81" s="6"/>
      <c r="B81" s="6"/>
    </row>
    <row r="82" spans="1:2" s="196" customFormat="1" x14ac:dyDescent="0.2">
      <c r="A82" s="6"/>
      <c r="B82" s="6"/>
    </row>
    <row r="83" spans="1:2" s="196" customFormat="1" x14ac:dyDescent="0.2">
      <c r="A83" s="6"/>
      <c r="B83" s="6"/>
    </row>
    <row r="84" spans="1:2" s="196" customFormat="1" x14ac:dyDescent="0.2">
      <c r="A84" s="6"/>
      <c r="B84" s="6"/>
    </row>
    <row r="85" spans="1:2" s="196" customFormat="1" x14ac:dyDescent="0.2">
      <c r="A85" s="6"/>
      <c r="B85" s="6"/>
    </row>
    <row r="86" spans="1:2" s="196" customFormat="1" x14ac:dyDescent="0.2">
      <c r="A86" s="6"/>
      <c r="B86" s="6"/>
    </row>
    <row r="87" spans="1:2" s="196" customFormat="1" x14ac:dyDescent="0.2">
      <c r="A87" s="6"/>
      <c r="B87" s="6"/>
    </row>
    <row r="88" spans="1:2" s="196" customFormat="1" x14ac:dyDescent="0.2">
      <c r="A88" s="6"/>
      <c r="B88" s="6"/>
    </row>
    <row r="89" spans="1:2" s="196" customFormat="1" x14ac:dyDescent="0.2">
      <c r="A89" s="6"/>
      <c r="B89" s="6"/>
    </row>
    <row r="90" spans="1:2" s="196" customFormat="1" x14ac:dyDescent="0.2">
      <c r="A90" s="6"/>
      <c r="B90" s="6"/>
    </row>
    <row r="91" spans="1:2" s="196" customFormat="1" x14ac:dyDescent="0.2">
      <c r="A91" s="6"/>
      <c r="B91" s="6"/>
    </row>
    <row r="92" spans="1:2" s="196" customFormat="1" x14ac:dyDescent="0.2">
      <c r="A92" s="6"/>
      <c r="B92" s="6"/>
    </row>
    <row r="93" spans="1:2" s="196" customFormat="1" x14ac:dyDescent="0.2">
      <c r="A93" s="6"/>
      <c r="B93" s="6"/>
    </row>
    <row r="94" spans="1:2" s="196" customFormat="1" x14ac:dyDescent="0.2">
      <c r="A94" s="6"/>
      <c r="B94" s="6"/>
    </row>
    <row r="95" spans="1:2" s="196" customFormat="1" x14ac:dyDescent="0.2">
      <c r="A95" s="6"/>
      <c r="B95" s="6"/>
    </row>
    <row r="96" spans="1:2" s="196" customFormat="1" x14ac:dyDescent="0.2">
      <c r="A96" s="6"/>
      <c r="B96" s="6"/>
    </row>
    <row r="97" spans="1:2" s="196" customFormat="1" x14ac:dyDescent="0.2">
      <c r="A97" s="6"/>
      <c r="B97" s="6"/>
    </row>
    <row r="98" spans="1:2" s="196" customFormat="1" x14ac:dyDescent="0.2">
      <c r="A98" s="6"/>
      <c r="B98" s="6"/>
    </row>
    <row r="99" spans="1:2" s="196" customFormat="1" x14ac:dyDescent="0.2">
      <c r="A99" s="6"/>
      <c r="B99" s="6"/>
    </row>
    <row r="100" spans="1:2" s="196" customFormat="1" x14ac:dyDescent="0.2">
      <c r="A100" s="6"/>
      <c r="B100" s="6"/>
    </row>
    <row r="101" spans="1:2" s="196" customFormat="1" x14ac:dyDescent="0.2">
      <c r="A101" s="6"/>
      <c r="B101" s="6"/>
    </row>
    <row r="102" spans="1:2" s="196" customFormat="1" x14ac:dyDescent="0.2">
      <c r="A102" s="6"/>
      <c r="B102" s="6"/>
    </row>
    <row r="103" spans="1:2" s="196" customFormat="1" x14ac:dyDescent="0.2">
      <c r="A103" s="6"/>
      <c r="B103" s="6"/>
    </row>
    <row r="104" spans="1:2" s="196" customFormat="1" x14ac:dyDescent="0.2">
      <c r="A104" s="6"/>
      <c r="B104" s="6"/>
    </row>
    <row r="105" spans="1:2" s="196" customFormat="1" x14ac:dyDescent="0.2">
      <c r="A105" s="6"/>
      <c r="B105" s="6"/>
    </row>
    <row r="106" spans="1:2" s="196" customFormat="1" x14ac:dyDescent="0.2">
      <c r="A106" s="6"/>
      <c r="B106" s="6"/>
    </row>
    <row r="107" spans="1:2" s="196" customFormat="1" x14ac:dyDescent="0.2">
      <c r="A107" s="6"/>
      <c r="B107" s="6"/>
    </row>
    <row r="108" spans="1:2" s="196" customFormat="1" x14ac:dyDescent="0.2">
      <c r="A108" s="6"/>
      <c r="B108" s="6"/>
    </row>
    <row r="109" spans="1:2" s="196" customFormat="1" x14ac:dyDescent="0.2">
      <c r="A109" s="6"/>
      <c r="B109" s="6"/>
    </row>
    <row r="110" spans="1:2" s="196" customFormat="1" x14ac:dyDescent="0.2">
      <c r="A110" s="6"/>
      <c r="B110" s="6"/>
    </row>
    <row r="111" spans="1:2" s="196" customFormat="1" x14ac:dyDescent="0.2">
      <c r="A111" s="6"/>
      <c r="B111" s="6"/>
    </row>
    <row r="112" spans="1:2" s="196" customFormat="1" x14ac:dyDescent="0.2">
      <c r="A112" s="6"/>
      <c r="B112" s="6"/>
    </row>
    <row r="113" spans="1:2" s="196" customFormat="1" x14ac:dyDescent="0.2">
      <c r="A113" s="6"/>
      <c r="B113" s="6"/>
    </row>
    <row r="114" spans="1:2" s="196" customFormat="1" x14ac:dyDescent="0.2">
      <c r="A114" s="6"/>
      <c r="B114" s="6"/>
    </row>
    <row r="115" spans="1:2" s="196" customFormat="1" x14ac:dyDescent="0.2">
      <c r="A115" s="6"/>
      <c r="B115" s="6"/>
    </row>
    <row r="116" spans="1:2" s="196" customFormat="1" x14ac:dyDescent="0.2">
      <c r="A116" s="6"/>
      <c r="B116" s="6"/>
    </row>
    <row r="117" spans="1:2" s="196" customFormat="1" x14ac:dyDescent="0.2">
      <c r="A117" s="6"/>
      <c r="B117" s="6"/>
    </row>
    <row r="118" spans="1:2" s="196" customFormat="1" x14ac:dyDescent="0.2">
      <c r="A118" s="6"/>
      <c r="B118" s="6"/>
    </row>
    <row r="119" spans="1:2" s="196" customFormat="1" x14ac:dyDescent="0.2">
      <c r="A119" s="6"/>
      <c r="B119" s="6"/>
    </row>
    <row r="120" spans="1:2" s="196" customFormat="1" x14ac:dyDescent="0.2">
      <c r="A120" s="6"/>
      <c r="B120" s="6"/>
    </row>
    <row r="121" spans="1:2" s="196" customFormat="1" x14ac:dyDescent="0.2">
      <c r="A121" s="6"/>
      <c r="B121" s="6"/>
    </row>
    <row r="122" spans="1:2" s="196" customFormat="1" x14ac:dyDescent="0.2">
      <c r="A122" s="6"/>
      <c r="B122" s="6"/>
    </row>
    <row r="123" spans="1:2" s="196" customFormat="1" x14ac:dyDescent="0.2">
      <c r="A123" s="6"/>
      <c r="B123" s="6"/>
    </row>
    <row r="124" spans="1:2" s="196" customFormat="1" x14ac:dyDescent="0.2">
      <c r="A124" s="6"/>
      <c r="B124" s="6"/>
    </row>
    <row r="125" spans="1:2" s="196" customFormat="1" x14ac:dyDescent="0.2">
      <c r="A125" s="6"/>
      <c r="B125" s="6"/>
    </row>
    <row r="126" spans="1:2" s="196" customFormat="1" x14ac:dyDescent="0.2">
      <c r="A126" s="6"/>
      <c r="B126" s="6"/>
    </row>
    <row r="127" spans="1:2" s="196" customFormat="1" x14ac:dyDescent="0.2">
      <c r="A127" s="6"/>
      <c r="B127" s="6"/>
    </row>
    <row r="128" spans="1:2" s="196" customFormat="1" x14ac:dyDescent="0.2">
      <c r="A128" s="6"/>
      <c r="B128" s="6"/>
    </row>
    <row r="129" spans="1:2" s="196" customFormat="1" x14ac:dyDescent="0.2">
      <c r="A129" s="6"/>
      <c r="B129" s="6"/>
    </row>
    <row r="130" spans="1:2" s="196" customFormat="1" x14ac:dyDescent="0.2">
      <c r="A130" s="6"/>
      <c r="B130" s="6"/>
    </row>
    <row r="131" spans="1:2" s="196" customFormat="1" x14ac:dyDescent="0.2">
      <c r="A131" s="6"/>
      <c r="B131" s="6"/>
    </row>
    <row r="132" spans="1:2" s="196" customFormat="1" x14ac:dyDescent="0.2">
      <c r="A132" s="6"/>
      <c r="B132" s="6"/>
    </row>
    <row r="133" spans="1:2" s="196" customFormat="1" x14ac:dyDescent="0.2">
      <c r="A133" s="6"/>
      <c r="B133" s="6"/>
    </row>
    <row r="134" spans="1:2" s="196" customFormat="1" x14ac:dyDescent="0.2">
      <c r="A134" s="6"/>
      <c r="B134" s="6"/>
    </row>
    <row r="135" spans="1:2" s="196" customFormat="1" x14ac:dyDescent="0.2">
      <c r="A135" s="6"/>
      <c r="B135" s="6"/>
    </row>
    <row r="136" spans="1:2" s="196" customFormat="1" x14ac:dyDescent="0.2">
      <c r="A136" s="6"/>
      <c r="B136" s="6"/>
    </row>
    <row r="137" spans="1:2" s="196" customFormat="1" x14ac:dyDescent="0.2">
      <c r="A137" s="6"/>
      <c r="B137" s="6"/>
    </row>
    <row r="138" spans="1:2" s="196" customFormat="1" x14ac:dyDescent="0.2">
      <c r="A138" s="6"/>
      <c r="B138" s="6"/>
    </row>
    <row r="139" spans="1:2" s="196" customFormat="1" x14ac:dyDescent="0.2">
      <c r="A139" s="6"/>
      <c r="B139" s="6"/>
    </row>
    <row r="140" spans="1:2" s="196" customFormat="1" x14ac:dyDescent="0.2">
      <c r="A140" s="6"/>
      <c r="B140" s="6"/>
    </row>
    <row r="141" spans="1:2" s="196" customFormat="1" x14ac:dyDescent="0.2">
      <c r="A141" s="6"/>
      <c r="B141" s="6"/>
    </row>
    <row r="142" spans="1:2" s="196" customFormat="1" x14ac:dyDescent="0.2">
      <c r="A142" s="6"/>
      <c r="B142" s="6"/>
    </row>
    <row r="143" spans="1:2" s="196" customFormat="1" x14ac:dyDescent="0.2">
      <c r="A143" s="6"/>
      <c r="B143" s="6"/>
    </row>
    <row r="144" spans="1:2" s="196" customFormat="1" x14ac:dyDescent="0.2">
      <c r="A144" s="6"/>
      <c r="B144" s="6"/>
    </row>
    <row r="145" spans="1:2" s="196" customFormat="1" x14ac:dyDescent="0.2">
      <c r="A145" s="4"/>
      <c r="B145" s="4"/>
    </row>
    <row r="146" spans="1:2" s="196" customFormat="1" x14ac:dyDescent="0.2">
      <c r="A146" s="4"/>
      <c r="B146" s="4"/>
    </row>
    <row r="147" spans="1:2" s="196" customFormat="1" x14ac:dyDescent="0.2">
      <c r="A147" s="4"/>
      <c r="B147" s="4"/>
    </row>
    <row r="148" spans="1:2" s="196" customFormat="1" x14ac:dyDescent="0.2">
      <c r="A148" s="4"/>
      <c r="B148" s="4"/>
    </row>
    <row r="149" spans="1:2" s="196" customFormat="1" x14ac:dyDescent="0.2">
      <c r="A149" s="4"/>
      <c r="B149" s="4"/>
    </row>
    <row r="150" spans="1:2" s="196" customFormat="1" x14ac:dyDescent="0.2">
      <c r="A150" s="4"/>
      <c r="B150" s="4"/>
    </row>
  </sheetData>
  <mergeCells count="7">
    <mergeCell ref="A7:E7"/>
    <mergeCell ref="A8:E8"/>
    <mergeCell ref="B1:E1"/>
    <mergeCell ref="B2:E2"/>
    <mergeCell ref="B3:E3"/>
    <mergeCell ref="B4:E4"/>
    <mergeCell ref="B5:E5"/>
  </mergeCells>
  <phoneticPr fontId="1" type="noConversion"/>
  <printOptions horizontalCentered="1"/>
  <pageMargins left="1.1811023622047245" right="0.39370078740157483" top="0.39370078740157483" bottom="0.39370078740157483" header="0" footer="0"/>
  <pageSetup paperSize="9" scale="54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53"/>
  <sheetViews>
    <sheetView view="pageBreakPreview" zoomScaleNormal="100" zoomScaleSheetLayoutView="100" workbookViewId="0">
      <pane ySplit="10" topLeftCell="A74" activePane="bottomLeft" state="frozen"/>
      <selection pane="bottomLeft" activeCell="D5" sqref="D5:I5"/>
    </sheetView>
  </sheetViews>
  <sheetFormatPr defaultRowHeight="12.75" x14ac:dyDescent="0.2"/>
  <cols>
    <col min="1" max="1" width="40.28515625" style="161" customWidth="1"/>
    <col min="2" max="2" width="7" style="161" customWidth="1"/>
    <col min="3" max="3" width="5" style="59" customWidth="1"/>
    <col min="4" max="4" width="4.85546875" style="59" customWidth="1"/>
    <col min="5" max="5" width="12.7109375" style="59" customWidth="1"/>
    <col min="6" max="6" width="6.28515625" style="166" customWidth="1"/>
    <col min="7" max="7" width="10.5703125" style="166" customWidth="1"/>
    <col min="8" max="8" width="13.28515625" style="167" customWidth="1"/>
    <col min="9" max="9" width="12.28515625" style="60" customWidth="1"/>
    <col min="10" max="10" width="10" style="60" customWidth="1"/>
    <col min="11" max="16384" width="9.140625" style="60"/>
  </cols>
  <sheetData>
    <row r="1" spans="1:9" ht="13.5" customHeight="1" x14ac:dyDescent="0.2">
      <c r="A1" s="58"/>
      <c r="B1" s="58"/>
      <c r="D1" s="404" t="s">
        <v>336</v>
      </c>
      <c r="E1" s="404"/>
      <c r="F1" s="404"/>
      <c r="G1" s="404"/>
      <c r="H1" s="405"/>
      <c r="I1" s="406"/>
    </row>
    <row r="2" spans="1:9" x14ac:dyDescent="0.2">
      <c r="A2" s="58"/>
      <c r="B2" s="58"/>
      <c r="D2" s="404" t="s">
        <v>99</v>
      </c>
      <c r="E2" s="404"/>
      <c r="F2" s="404"/>
      <c r="G2" s="404"/>
      <c r="H2" s="407"/>
      <c r="I2" s="406"/>
    </row>
    <row r="3" spans="1:9" x14ac:dyDescent="0.2">
      <c r="A3" s="58"/>
      <c r="B3" s="58"/>
      <c r="D3" s="408" t="s">
        <v>100</v>
      </c>
      <c r="E3" s="406"/>
      <c r="F3" s="406"/>
      <c r="G3" s="406"/>
      <c r="H3" s="406"/>
      <c r="I3" s="406"/>
    </row>
    <row r="4" spans="1:9" x14ac:dyDescent="0.2">
      <c r="A4" s="58"/>
      <c r="B4" s="58"/>
      <c r="D4" s="408" t="s">
        <v>101</v>
      </c>
      <c r="E4" s="406"/>
      <c r="F4" s="406"/>
      <c r="G4" s="406"/>
      <c r="H4" s="406"/>
      <c r="I4" s="406"/>
    </row>
    <row r="5" spans="1:9" x14ac:dyDescent="0.2">
      <c r="A5" s="58"/>
      <c r="B5" s="58"/>
      <c r="D5" s="408" t="s">
        <v>434</v>
      </c>
      <c r="E5" s="406"/>
      <c r="F5" s="406"/>
      <c r="G5" s="406"/>
      <c r="H5" s="406"/>
      <c r="I5" s="406"/>
    </row>
    <row r="6" spans="1:9" x14ac:dyDescent="0.2">
      <c r="A6" s="58"/>
      <c r="B6" s="58"/>
      <c r="F6" s="61"/>
      <c r="G6" s="61"/>
      <c r="H6" s="63"/>
    </row>
    <row r="7" spans="1:9" ht="44.25" customHeight="1" x14ac:dyDescent="0.2">
      <c r="A7" s="402" t="s">
        <v>417</v>
      </c>
      <c r="B7" s="402"/>
      <c r="C7" s="402"/>
      <c r="D7" s="402"/>
      <c r="E7" s="402"/>
      <c r="F7" s="402"/>
      <c r="G7" s="402"/>
      <c r="H7" s="402"/>
      <c r="I7" s="409"/>
    </row>
    <row r="8" spans="1:9" ht="12.75" customHeight="1" x14ac:dyDescent="0.2">
      <c r="A8" s="402"/>
      <c r="B8" s="402"/>
      <c r="C8" s="402"/>
      <c r="D8" s="402"/>
      <c r="E8" s="402"/>
      <c r="F8" s="402"/>
      <c r="G8" s="402"/>
      <c r="H8" s="402"/>
      <c r="I8" s="403"/>
    </row>
    <row r="9" spans="1:9" s="59" customFormat="1" x14ac:dyDescent="0.2">
      <c r="A9" s="58"/>
      <c r="B9" s="58"/>
      <c r="C9" s="64"/>
      <c r="D9" s="64"/>
      <c r="E9" s="65"/>
      <c r="F9" s="61"/>
      <c r="G9" s="61"/>
      <c r="I9" s="67" t="s">
        <v>102</v>
      </c>
    </row>
    <row r="10" spans="1:9" s="59" customFormat="1" ht="49.5" customHeight="1" x14ac:dyDescent="0.2">
      <c r="A10" s="68" t="s">
        <v>103</v>
      </c>
      <c r="B10" s="68" t="s">
        <v>104</v>
      </c>
      <c r="C10" s="68" t="s">
        <v>105</v>
      </c>
      <c r="D10" s="68" t="s">
        <v>106</v>
      </c>
      <c r="E10" s="68" t="s">
        <v>107</v>
      </c>
      <c r="F10" s="69" t="s">
        <v>108</v>
      </c>
      <c r="G10" s="72" t="s">
        <v>410</v>
      </c>
      <c r="H10" s="12" t="s">
        <v>412</v>
      </c>
      <c r="I10" s="73" t="s">
        <v>84</v>
      </c>
    </row>
    <row r="11" spans="1:9" s="59" customFormat="1" x14ac:dyDescent="0.2">
      <c r="A11" s="68">
        <v>1</v>
      </c>
      <c r="B11" s="68">
        <v>2</v>
      </c>
      <c r="C11" s="68">
        <v>3</v>
      </c>
      <c r="D11" s="68">
        <v>4</v>
      </c>
      <c r="E11" s="68">
        <v>5</v>
      </c>
      <c r="F11" s="69">
        <v>6</v>
      </c>
      <c r="G11" s="356"/>
      <c r="H11" s="72"/>
      <c r="I11" s="74">
        <v>9</v>
      </c>
    </row>
    <row r="12" spans="1:9" s="59" customFormat="1" ht="16.5" customHeight="1" x14ac:dyDescent="0.2">
      <c r="A12" s="76" t="s">
        <v>117</v>
      </c>
      <c r="B12" s="76"/>
      <c r="C12" s="77"/>
      <c r="D12" s="77"/>
      <c r="E12" s="77"/>
      <c r="F12" s="77"/>
      <c r="G12" s="78">
        <f>G14+G70+G101</f>
        <v>3866.8</v>
      </c>
      <c r="H12" s="78">
        <f>H14+H70+H101</f>
        <v>3678.4000000000005</v>
      </c>
      <c r="I12" s="79">
        <f>H12/G12</f>
        <v>0.95127754215371896</v>
      </c>
    </row>
    <row r="13" spans="1:9" s="83" customFormat="1" ht="25.5" x14ac:dyDescent="0.2">
      <c r="A13" s="76" t="s">
        <v>118</v>
      </c>
      <c r="B13" s="184">
        <v>715</v>
      </c>
      <c r="C13" s="77"/>
      <c r="D13" s="77"/>
      <c r="E13" s="77"/>
      <c r="F13" s="77"/>
      <c r="G13" s="78"/>
      <c r="H13" s="81"/>
      <c r="I13" s="79"/>
    </row>
    <row r="14" spans="1:9" s="89" customFormat="1" ht="17.25" customHeight="1" x14ac:dyDescent="0.25">
      <c r="A14" s="85" t="s">
        <v>119</v>
      </c>
      <c r="B14" s="274">
        <v>715</v>
      </c>
      <c r="C14" s="86" t="s">
        <v>120</v>
      </c>
      <c r="D14" s="86"/>
      <c r="E14" s="86"/>
      <c r="F14" s="86"/>
      <c r="G14" s="87">
        <f>G15+G32+G38</f>
        <v>2856.5</v>
      </c>
      <c r="H14" s="87">
        <f>H15+H32+H38</f>
        <v>2851.6000000000004</v>
      </c>
      <c r="I14" s="79">
        <f>H14/G14</f>
        <v>0.99828461403815871</v>
      </c>
    </row>
    <row r="15" spans="1:9" s="64" customFormat="1" ht="42" customHeight="1" x14ac:dyDescent="0.2">
      <c r="A15" s="275" t="s">
        <v>121</v>
      </c>
      <c r="B15" s="184">
        <v>715</v>
      </c>
      <c r="C15" s="77" t="s">
        <v>120</v>
      </c>
      <c r="D15" s="77" t="s">
        <v>122</v>
      </c>
      <c r="E15" s="77"/>
      <c r="F15" s="77"/>
      <c r="G15" s="78">
        <f>G19</f>
        <v>2063.3000000000002</v>
      </c>
      <c r="H15" s="78">
        <f>H19</f>
        <v>2059.4</v>
      </c>
      <c r="I15" s="79">
        <f>H15/G15</f>
        <v>0.99810982406824011</v>
      </c>
    </row>
    <row r="16" spans="1:9" s="97" customFormat="1" ht="39" hidden="1" customHeight="1" x14ac:dyDescent="0.2">
      <c r="A16" s="276" t="s">
        <v>123</v>
      </c>
      <c r="B16" s="277"/>
      <c r="C16" s="179" t="s">
        <v>120</v>
      </c>
      <c r="D16" s="179" t="s">
        <v>122</v>
      </c>
      <c r="E16" s="179" t="s">
        <v>124</v>
      </c>
      <c r="F16" s="179"/>
      <c r="G16" s="357"/>
      <c r="H16" s="94"/>
      <c r="I16" s="79" t="e">
        <f>#REF!/#REF!</f>
        <v>#REF!</v>
      </c>
    </row>
    <row r="17" spans="1:9" s="97" customFormat="1" ht="38.25" hidden="1" x14ac:dyDescent="0.2">
      <c r="A17" s="276" t="s">
        <v>125</v>
      </c>
      <c r="B17" s="277"/>
      <c r="C17" s="179" t="s">
        <v>120</v>
      </c>
      <c r="D17" s="179" t="s">
        <v>122</v>
      </c>
      <c r="E17" s="179" t="s">
        <v>126</v>
      </c>
      <c r="F17" s="179"/>
      <c r="G17" s="357"/>
      <c r="H17" s="94"/>
      <c r="I17" s="79" t="e">
        <f>#REF!/#REF!</f>
        <v>#REF!</v>
      </c>
    </row>
    <row r="18" spans="1:9" s="97" customFormat="1" ht="116.25" hidden="1" customHeight="1" x14ac:dyDescent="0.2">
      <c r="A18" s="276" t="s">
        <v>342</v>
      </c>
      <c r="B18" s="277"/>
      <c r="C18" s="179" t="s">
        <v>120</v>
      </c>
      <c r="D18" s="179" t="s">
        <v>122</v>
      </c>
      <c r="E18" s="179" t="s">
        <v>128</v>
      </c>
      <c r="F18" s="179"/>
      <c r="G18" s="357"/>
      <c r="H18" s="94"/>
      <c r="I18" s="79" t="e">
        <f>#REF!/#REF!</f>
        <v>#REF!</v>
      </c>
    </row>
    <row r="19" spans="1:9" s="102" customFormat="1" ht="47.25" customHeight="1" x14ac:dyDescent="0.2">
      <c r="A19" s="116" t="s">
        <v>343</v>
      </c>
      <c r="B19" s="278">
        <v>715</v>
      </c>
      <c r="C19" s="99" t="s">
        <v>120</v>
      </c>
      <c r="D19" s="99" t="s">
        <v>122</v>
      </c>
      <c r="E19" s="99" t="s">
        <v>344</v>
      </c>
      <c r="F19" s="99"/>
      <c r="G19" s="100">
        <f>G20</f>
        <v>2063.3000000000002</v>
      </c>
      <c r="H19" s="100">
        <f>H20</f>
        <v>2059.4</v>
      </c>
      <c r="I19" s="101">
        <f>H19/G19</f>
        <v>0.99810982406824011</v>
      </c>
    </row>
    <row r="20" spans="1:9" s="97" customFormat="1" ht="25.5" x14ac:dyDescent="0.2">
      <c r="A20" s="116" t="s">
        <v>345</v>
      </c>
      <c r="B20" s="278">
        <v>715</v>
      </c>
      <c r="C20" s="99" t="s">
        <v>120</v>
      </c>
      <c r="D20" s="99" t="s">
        <v>122</v>
      </c>
      <c r="E20" s="99" t="s">
        <v>275</v>
      </c>
      <c r="F20" s="99"/>
      <c r="G20" s="100">
        <f>G21+G22+G23</f>
        <v>2063.3000000000002</v>
      </c>
      <c r="H20" s="100">
        <f>H21+H22+H23</f>
        <v>2059.4</v>
      </c>
      <c r="I20" s="101">
        <f>H20/G20</f>
        <v>0.99810982406824011</v>
      </c>
    </row>
    <row r="21" spans="1:9" s="97" customFormat="1" ht="89.25" x14ac:dyDescent="0.2">
      <c r="A21" s="103" t="s">
        <v>139</v>
      </c>
      <c r="B21" s="278">
        <v>715</v>
      </c>
      <c r="C21" s="99" t="s">
        <v>120</v>
      </c>
      <c r="D21" s="99" t="s">
        <v>122</v>
      </c>
      <c r="E21" s="99" t="s">
        <v>140</v>
      </c>
      <c r="F21" s="99" t="s">
        <v>130</v>
      </c>
      <c r="G21" s="100">
        <v>1499.9</v>
      </c>
      <c r="H21" s="94">
        <v>1496.1</v>
      </c>
      <c r="I21" s="101">
        <f>H21/G21</f>
        <v>0.99746649776651763</v>
      </c>
    </row>
    <row r="22" spans="1:9" s="97" customFormat="1" ht="120" customHeight="1" x14ac:dyDescent="0.2">
      <c r="A22" s="182" t="s">
        <v>426</v>
      </c>
      <c r="B22" s="209">
        <v>715</v>
      </c>
      <c r="C22" s="108" t="s">
        <v>120</v>
      </c>
      <c r="D22" s="108" t="s">
        <v>122</v>
      </c>
      <c r="E22" s="108" t="s">
        <v>146</v>
      </c>
      <c r="F22" s="108" t="s">
        <v>130</v>
      </c>
      <c r="G22" s="100">
        <v>127.3</v>
      </c>
      <c r="H22" s="94">
        <v>127.2</v>
      </c>
      <c r="I22" s="101">
        <f t="shared" ref="I22:I23" si="0">H22/G22</f>
        <v>0.99921445404556175</v>
      </c>
    </row>
    <row r="23" spans="1:9" s="97" customFormat="1" ht="59.25" customHeight="1" x14ac:dyDescent="0.2">
      <c r="A23" s="182" t="s">
        <v>427</v>
      </c>
      <c r="B23" s="209">
        <v>715</v>
      </c>
      <c r="C23" s="108" t="s">
        <v>120</v>
      </c>
      <c r="D23" s="108" t="s">
        <v>122</v>
      </c>
      <c r="E23" s="108" t="s">
        <v>428</v>
      </c>
      <c r="F23" s="108" t="s">
        <v>130</v>
      </c>
      <c r="G23" s="104">
        <v>436.1</v>
      </c>
      <c r="H23" s="94">
        <v>436.1</v>
      </c>
      <c r="I23" s="101">
        <f t="shared" si="0"/>
        <v>1</v>
      </c>
    </row>
    <row r="24" spans="1:9" s="59" customFormat="1" ht="100.5" hidden="1" customHeight="1" x14ac:dyDescent="0.2">
      <c r="A24" s="306" t="s">
        <v>135</v>
      </c>
      <c r="B24" s="278"/>
      <c r="C24" s="99" t="s">
        <v>120</v>
      </c>
      <c r="D24" s="99" t="s">
        <v>122</v>
      </c>
      <c r="E24" s="99" t="s">
        <v>136</v>
      </c>
      <c r="F24" s="99"/>
      <c r="G24" s="100"/>
      <c r="H24" s="94" t="e">
        <f>#REF!/1000</f>
        <v>#REF!</v>
      </c>
      <c r="I24" s="101" t="e">
        <f>#REF!/#REF!</f>
        <v>#REF!</v>
      </c>
    </row>
    <row r="25" spans="1:9" s="97" customFormat="1" ht="23.25" hidden="1" customHeight="1" x14ac:dyDescent="0.2">
      <c r="A25" s="306" t="s">
        <v>137</v>
      </c>
      <c r="B25" s="278"/>
      <c r="C25" s="99" t="s">
        <v>120</v>
      </c>
      <c r="D25" s="99" t="s">
        <v>122</v>
      </c>
      <c r="E25" s="99" t="s">
        <v>138</v>
      </c>
      <c r="F25" s="99"/>
      <c r="G25" s="100"/>
      <c r="H25" s="94" t="e">
        <f>#REF!/1000</f>
        <v>#REF!</v>
      </c>
      <c r="I25" s="101" t="e">
        <f>#REF!/#REF!</f>
        <v>#REF!</v>
      </c>
    </row>
    <row r="26" spans="1:9" s="97" customFormat="1" ht="25.5" hidden="1" x14ac:dyDescent="0.2">
      <c r="A26" s="306" t="s">
        <v>131</v>
      </c>
      <c r="B26" s="278"/>
      <c r="C26" s="99" t="s">
        <v>120</v>
      </c>
      <c r="D26" s="99" t="s">
        <v>122</v>
      </c>
      <c r="E26" s="99" t="s">
        <v>138</v>
      </c>
      <c r="F26" s="99" t="s">
        <v>132</v>
      </c>
      <c r="G26" s="100"/>
      <c r="H26" s="94" t="e">
        <f>#REF!/1000</f>
        <v>#REF!</v>
      </c>
      <c r="I26" s="101" t="e">
        <f>#REF!/#REF!</f>
        <v>#REF!</v>
      </c>
    </row>
    <row r="27" spans="1:9" s="97" customFormat="1" ht="38.25" hidden="1" x14ac:dyDescent="0.2">
      <c r="A27" s="306" t="s">
        <v>154</v>
      </c>
      <c r="B27" s="278"/>
      <c r="C27" s="307" t="s">
        <v>120</v>
      </c>
      <c r="D27" s="307" t="s">
        <v>122</v>
      </c>
      <c r="E27" s="307" t="s">
        <v>138</v>
      </c>
      <c r="F27" s="307" t="s">
        <v>155</v>
      </c>
      <c r="G27" s="109"/>
      <c r="H27" s="94" t="e">
        <f>#REF!/1000</f>
        <v>#REF!</v>
      </c>
      <c r="I27" s="101" t="e">
        <f>#REF!/#REF!</f>
        <v>#REF!</v>
      </c>
    </row>
    <row r="28" spans="1:9" s="111" customFormat="1" ht="38.25" hidden="1" x14ac:dyDescent="0.2">
      <c r="A28" s="306" t="s">
        <v>133</v>
      </c>
      <c r="B28" s="278"/>
      <c r="C28" s="307" t="s">
        <v>120</v>
      </c>
      <c r="D28" s="307" t="s">
        <v>122</v>
      </c>
      <c r="E28" s="307" t="s">
        <v>138</v>
      </c>
      <c r="F28" s="307" t="s">
        <v>134</v>
      </c>
      <c r="G28" s="109"/>
      <c r="H28" s="94" t="e">
        <f>#REF!/1000</f>
        <v>#REF!</v>
      </c>
      <c r="I28" s="101" t="e">
        <f>#REF!/#REF!</f>
        <v>#REF!</v>
      </c>
    </row>
    <row r="29" spans="1:9" s="64" customFormat="1" ht="53.25" hidden="1" customHeight="1" x14ac:dyDescent="0.2">
      <c r="A29" s="103" t="s">
        <v>277</v>
      </c>
      <c r="B29" s="278">
        <v>715</v>
      </c>
      <c r="C29" s="108" t="s">
        <v>120</v>
      </c>
      <c r="D29" s="108" t="s">
        <v>122</v>
      </c>
      <c r="E29" s="108" t="s">
        <v>140</v>
      </c>
      <c r="F29" s="108" t="s">
        <v>141</v>
      </c>
      <c r="G29" s="104"/>
      <c r="H29" s="94" t="e">
        <f>#REF!/1000</f>
        <v>#REF!</v>
      </c>
      <c r="I29" s="101" t="e">
        <f>#REF!/#REF!</f>
        <v>#REF!</v>
      </c>
    </row>
    <row r="30" spans="1:9" s="114" customFormat="1" ht="38.25" hidden="1" x14ac:dyDescent="0.2">
      <c r="A30" s="276" t="s">
        <v>142</v>
      </c>
      <c r="B30" s="277"/>
      <c r="C30" s="179" t="s">
        <v>120</v>
      </c>
      <c r="D30" s="179" t="s">
        <v>122</v>
      </c>
      <c r="E30" s="179" t="s">
        <v>138</v>
      </c>
      <c r="F30" s="179" t="s">
        <v>143</v>
      </c>
      <c r="G30" s="357"/>
      <c r="H30" s="94"/>
      <c r="I30" s="79" t="e">
        <f>#REF!/#REF!</f>
        <v>#REF!</v>
      </c>
    </row>
    <row r="31" spans="1:9" s="115" customFormat="1" ht="38.25" hidden="1" x14ac:dyDescent="0.2">
      <c r="A31" s="276" t="s">
        <v>144</v>
      </c>
      <c r="B31" s="277"/>
      <c r="C31" s="180" t="s">
        <v>120</v>
      </c>
      <c r="D31" s="180" t="s">
        <v>122</v>
      </c>
      <c r="E31" s="180" t="s">
        <v>138</v>
      </c>
      <c r="F31" s="180" t="s">
        <v>145</v>
      </c>
      <c r="G31" s="358"/>
      <c r="H31" s="94"/>
      <c r="I31" s="79" t="e">
        <f>#REF!/#REF!</f>
        <v>#REF!</v>
      </c>
    </row>
    <row r="32" spans="1:9" s="115" customFormat="1" ht="59.25" customHeight="1" x14ac:dyDescent="0.2">
      <c r="A32" s="112" t="s">
        <v>147</v>
      </c>
      <c r="B32" s="184">
        <v>715</v>
      </c>
      <c r="C32" s="77" t="s">
        <v>120</v>
      </c>
      <c r="D32" s="77" t="s">
        <v>148</v>
      </c>
      <c r="E32" s="77"/>
      <c r="F32" s="77"/>
      <c r="G32" s="82">
        <f t="shared" ref="G32:H33" si="1">G33</f>
        <v>793.2</v>
      </c>
      <c r="H32" s="82">
        <f t="shared" si="1"/>
        <v>792.2</v>
      </c>
      <c r="I32" s="79">
        <f>H32/G32</f>
        <v>0.99873928391326272</v>
      </c>
    </row>
    <row r="33" spans="1:9" s="115" customFormat="1" ht="38.25" x14ac:dyDescent="0.2">
      <c r="A33" s="116" t="s">
        <v>343</v>
      </c>
      <c r="B33" s="278">
        <v>715</v>
      </c>
      <c r="C33" s="99" t="s">
        <v>120</v>
      </c>
      <c r="D33" s="99" t="s">
        <v>148</v>
      </c>
      <c r="E33" s="99" t="s">
        <v>344</v>
      </c>
      <c r="F33" s="99"/>
      <c r="G33" s="94">
        <f t="shared" si="1"/>
        <v>793.2</v>
      </c>
      <c r="H33" s="94">
        <f t="shared" si="1"/>
        <v>792.2</v>
      </c>
      <c r="I33" s="101">
        <f>H33/G33</f>
        <v>0.99873928391326272</v>
      </c>
    </row>
    <row r="34" spans="1:9" s="115" customFormat="1" ht="44.25" customHeight="1" x14ac:dyDescent="0.2">
      <c r="A34" s="116" t="s">
        <v>346</v>
      </c>
      <c r="B34" s="278">
        <v>715</v>
      </c>
      <c r="C34" s="99" t="s">
        <v>120</v>
      </c>
      <c r="D34" s="99" t="s">
        <v>148</v>
      </c>
      <c r="E34" s="99" t="s">
        <v>278</v>
      </c>
      <c r="F34" s="99"/>
      <c r="G34" s="94">
        <f>G35+G37</f>
        <v>793.2</v>
      </c>
      <c r="H34" s="94">
        <f>H35+H37</f>
        <v>792.2</v>
      </c>
      <c r="I34" s="101">
        <f>H34/G34</f>
        <v>0.99873928391326272</v>
      </c>
    </row>
    <row r="35" spans="1:9" s="117" customFormat="1" ht="66.75" customHeight="1" x14ac:dyDescent="0.2">
      <c r="A35" s="103" t="s">
        <v>405</v>
      </c>
      <c r="B35" s="278">
        <v>715</v>
      </c>
      <c r="C35" s="99" t="s">
        <v>120</v>
      </c>
      <c r="D35" s="99" t="s">
        <v>148</v>
      </c>
      <c r="E35" s="99" t="s">
        <v>157</v>
      </c>
      <c r="F35" s="99" t="s">
        <v>141</v>
      </c>
      <c r="G35" s="100">
        <v>793.2</v>
      </c>
      <c r="H35" s="104">
        <v>792.2</v>
      </c>
      <c r="I35" s="101">
        <f>H35/G35</f>
        <v>0.99873928391326272</v>
      </c>
    </row>
    <row r="36" spans="1:9" s="115" customFormat="1" ht="25.5" hidden="1" x14ac:dyDescent="0.2">
      <c r="A36" s="182" t="s">
        <v>131</v>
      </c>
      <c r="B36" s="278"/>
      <c r="C36" s="99" t="s">
        <v>120</v>
      </c>
      <c r="D36" s="99" t="s">
        <v>148</v>
      </c>
      <c r="E36" s="99" t="s">
        <v>157</v>
      </c>
      <c r="F36" s="99" t="s">
        <v>132</v>
      </c>
      <c r="G36" s="100"/>
      <c r="H36" s="94"/>
      <c r="I36" s="101" t="e">
        <f>#REF!/#REF!</f>
        <v>#REF!</v>
      </c>
    </row>
    <row r="37" spans="1:9" s="115" customFormat="1" ht="52.5" hidden="1" customHeight="1" x14ac:dyDescent="0.2">
      <c r="A37" s="182" t="s">
        <v>347</v>
      </c>
      <c r="B37" s="278">
        <v>715</v>
      </c>
      <c r="C37" s="99" t="s">
        <v>120</v>
      </c>
      <c r="D37" s="99" t="s">
        <v>148</v>
      </c>
      <c r="E37" s="99" t="s">
        <v>157</v>
      </c>
      <c r="F37" s="99" t="s">
        <v>160</v>
      </c>
      <c r="G37" s="100">
        <v>0</v>
      </c>
      <c r="H37" s="94">
        <v>0</v>
      </c>
      <c r="I37" s="101" t="e">
        <f>H37/G37</f>
        <v>#DIV/0!</v>
      </c>
    </row>
    <row r="38" spans="1:9" s="117" customFormat="1" ht="155.25" hidden="1" customHeight="1" x14ac:dyDescent="0.2">
      <c r="A38" s="280" t="s">
        <v>348</v>
      </c>
      <c r="B38" s="277">
        <v>715</v>
      </c>
      <c r="C38" s="281" t="s">
        <v>120</v>
      </c>
      <c r="D38" s="281" t="s">
        <v>168</v>
      </c>
      <c r="E38" s="281"/>
      <c r="F38" s="281"/>
      <c r="G38" s="359"/>
      <c r="H38" s="100"/>
      <c r="I38" s="79" t="e">
        <f>#REF!/#REF!</f>
        <v>#REF!</v>
      </c>
    </row>
    <row r="39" spans="1:9" s="115" customFormat="1" ht="25.5" hidden="1" x14ac:dyDescent="0.2">
      <c r="A39" s="282" t="s">
        <v>169</v>
      </c>
      <c r="B39" s="279">
        <v>715</v>
      </c>
      <c r="C39" s="179" t="s">
        <v>120</v>
      </c>
      <c r="D39" s="179" t="s">
        <v>168</v>
      </c>
      <c r="E39" s="179" t="s">
        <v>170</v>
      </c>
      <c r="F39" s="179"/>
      <c r="G39" s="357"/>
      <c r="H39" s="94"/>
      <c r="I39" s="79" t="e">
        <f>#REF!/#REF!</f>
        <v>#REF!</v>
      </c>
    </row>
    <row r="40" spans="1:9" s="115" customFormat="1" ht="38.25" hidden="1" x14ac:dyDescent="0.2">
      <c r="A40" s="282" t="s">
        <v>279</v>
      </c>
      <c r="B40" s="279">
        <v>715</v>
      </c>
      <c r="C40" s="179" t="s">
        <v>120</v>
      </c>
      <c r="D40" s="179" t="s">
        <v>168</v>
      </c>
      <c r="E40" s="179" t="s">
        <v>172</v>
      </c>
      <c r="F40" s="179"/>
      <c r="G40" s="357"/>
      <c r="H40" s="94"/>
      <c r="I40" s="79" t="e">
        <f>#REF!/#REF!</f>
        <v>#REF!</v>
      </c>
    </row>
    <row r="41" spans="1:9" s="115" customFormat="1" ht="15" hidden="1" customHeight="1" x14ac:dyDescent="0.2">
      <c r="A41" s="282" t="s">
        <v>280</v>
      </c>
      <c r="B41" s="279">
        <v>715</v>
      </c>
      <c r="C41" s="179" t="s">
        <v>120</v>
      </c>
      <c r="D41" s="179" t="s">
        <v>168</v>
      </c>
      <c r="E41" s="179" t="s">
        <v>174</v>
      </c>
      <c r="F41" s="179" t="s">
        <v>141</v>
      </c>
      <c r="G41" s="357"/>
      <c r="H41" s="94"/>
      <c r="I41" s="79" t="e">
        <f>#REF!/#REF!</f>
        <v>#REF!</v>
      </c>
    </row>
    <row r="42" spans="1:9" s="121" customFormat="1" ht="27" hidden="1" customHeight="1" x14ac:dyDescent="0.2">
      <c r="A42" s="276" t="s">
        <v>133</v>
      </c>
      <c r="B42" s="277"/>
      <c r="C42" s="283" t="s">
        <v>120</v>
      </c>
      <c r="D42" s="283" t="s">
        <v>148</v>
      </c>
      <c r="E42" s="283" t="s">
        <v>152</v>
      </c>
      <c r="F42" s="283" t="s">
        <v>134</v>
      </c>
      <c r="G42" s="360"/>
      <c r="H42" s="82"/>
      <c r="I42" s="79" t="e">
        <f>#REF!/#REF!</f>
        <v>#REF!</v>
      </c>
    </row>
    <row r="43" spans="1:9" s="115" customFormat="1" ht="27" hidden="1" customHeight="1" x14ac:dyDescent="0.2">
      <c r="A43" s="282" t="s">
        <v>349</v>
      </c>
      <c r="B43" s="277"/>
      <c r="C43" s="179" t="s">
        <v>120</v>
      </c>
      <c r="D43" s="179" t="s">
        <v>148</v>
      </c>
      <c r="E43" s="179" t="s">
        <v>157</v>
      </c>
      <c r="F43" s="179" t="s">
        <v>141</v>
      </c>
      <c r="G43" s="357"/>
      <c r="H43" s="82"/>
      <c r="I43" s="79" t="e">
        <f>#REF!/#REF!</f>
        <v>#REF!</v>
      </c>
    </row>
    <row r="44" spans="1:9" s="115" customFormat="1" ht="41.25" hidden="1" customHeight="1" x14ac:dyDescent="0.2">
      <c r="A44" s="276" t="s">
        <v>142</v>
      </c>
      <c r="B44" s="277"/>
      <c r="C44" s="179" t="s">
        <v>120</v>
      </c>
      <c r="D44" s="179" t="s">
        <v>148</v>
      </c>
      <c r="E44" s="179" t="s">
        <v>152</v>
      </c>
      <c r="F44" s="179" t="s">
        <v>143</v>
      </c>
      <c r="G44" s="357"/>
      <c r="H44" s="82"/>
      <c r="I44" s="79" t="e">
        <f>#REF!/#REF!</f>
        <v>#REF!</v>
      </c>
    </row>
    <row r="45" spans="1:9" s="115" customFormat="1" ht="54" hidden="1" customHeight="1" x14ac:dyDescent="0.2">
      <c r="A45" s="276" t="s">
        <v>158</v>
      </c>
      <c r="B45" s="277"/>
      <c r="C45" s="180" t="s">
        <v>120</v>
      </c>
      <c r="D45" s="180" t="s">
        <v>148</v>
      </c>
      <c r="E45" s="180" t="s">
        <v>152</v>
      </c>
      <c r="F45" s="180" t="s">
        <v>159</v>
      </c>
      <c r="G45" s="358"/>
      <c r="H45" s="94"/>
      <c r="I45" s="79" t="e">
        <f>#REF!/#REF!</f>
        <v>#REF!</v>
      </c>
    </row>
    <row r="46" spans="1:9" s="115" customFormat="1" ht="40.5" hidden="1" customHeight="1" x14ac:dyDescent="0.2">
      <c r="A46" s="276" t="s">
        <v>144</v>
      </c>
      <c r="B46" s="277"/>
      <c r="C46" s="180" t="s">
        <v>120</v>
      </c>
      <c r="D46" s="180" t="s">
        <v>148</v>
      </c>
      <c r="E46" s="180" t="s">
        <v>152</v>
      </c>
      <c r="F46" s="180" t="s">
        <v>145</v>
      </c>
      <c r="G46" s="358"/>
      <c r="H46" s="94"/>
      <c r="I46" s="79" t="e">
        <f>#REF!/#REF!</f>
        <v>#REF!</v>
      </c>
    </row>
    <row r="47" spans="1:9" s="114" customFormat="1" hidden="1" x14ac:dyDescent="0.2">
      <c r="A47" s="276" t="s">
        <v>209</v>
      </c>
      <c r="B47" s="277"/>
      <c r="C47" s="179" t="s">
        <v>120</v>
      </c>
      <c r="D47" s="179" t="s">
        <v>148</v>
      </c>
      <c r="E47" s="284" t="s">
        <v>152</v>
      </c>
      <c r="F47" s="284" t="s">
        <v>160</v>
      </c>
      <c r="G47" s="361"/>
      <c r="H47" s="81"/>
      <c r="I47" s="79" t="e">
        <f>#REF!/#REF!</f>
        <v>#REF!</v>
      </c>
    </row>
    <row r="48" spans="1:9" s="114" customFormat="1" ht="38.25" hidden="1" customHeight="1" x14ac:dyDescent="0.2">
      <c r="A48" s="276" t="s">
        <v>161</v>
      </c>
      <c r="B48" s="277"/>
      <c r="C48" s="179" t="s">
        <v>120</v>
      </c>
      <c r="D48" s="179" t="s">
        <v>148</v>
      </c>
      <c r="E48" s="284" t="s">
        <v>152</v>
      </c>
      <c r="F48" s="284" t="s">
        <v>162</v>
      </c>
      <c r="G48" s="361"/>
      <c r="H48" s="94"/>
      <c r="I48" s="79" t="e">
        <f>#REF!/#REF!</f>
        <v>#REF!</v>
      </c>
    </row>
    <row r="49" spans="1:9" s="114" customFormat="1" ht="17.25" hidden="1" customHeight="1" x14ac:dyDescent="0.2">
      <c r="A49" s="276" t="s">
        <v>163</v>
      </c>
      <c r="B49" s="277"/>
      <c r="C49" s="283" t="s">
        <v>120</v>
      </c>
      <c r="D49" s="283" t="s">
        <v>148</v>
      </c>
      <c r="E49" s="283" t="s">
        <v>152</v>
      </c>
      <c r="F49" s="283" t="s">
        <v>164</v>
      </c>
      <c r="G49" s="360"/>
      <c r="H49" s="94"/>
      <c r="I49" s="79" t="e">
        <f>#REF!/#REF!</f>
        <v>#REF!</v>
      </c>
    </row>
    <row r="50" spans="1:9" s="114" customFormat="1" ht="25.5" hidden="1" x14ac:dyDescent="0.2">
      <c r="A50" s="276" t="s">
        <v>165</v>
      </c>
      <c r="B50" s="277"/>
      <c r="C50" s="283" t="s">
        <v>120</v>
      </c>
      <c r="D50" s="283" t="s">
        <v>148</v>
      </c>
      <c r="E50" s="283" t="s">
        <v>152</v>
      </c>
      <c r="F50" s="283" t="s">
        <v>166</v>
      </c>
      <c r="G50" s="360"/>
      <c r="H50" s="94"/>
      <c r="I50" s="79" t="e">
        <f>#REF!/#REF!</f>
        <v>#REF!</v>
      </c>
    </row>
    <row r="51" spans="1:9" s="114" customFormat="1" hidden="1" x14ac:dyDescent="0.2">
      <c r="A51" s="285" t="s">
        <v>176</v>
      </c>
      <c r="B51" s="277"/>
      <c r="C51" s="286" t="s">
        <v>120</v>
      </c>
      <c r="D51" s="286" t="s">
        <v>177</v>
      </c>
      <c r="E51" s="286"/>
      <c r="F51" s="286"/>
      <c r="G51" s="362"/>
      <c r="H51" s="94"/>
      <c r="I51" s="79" t="e">
        <f>#REF!/#REF!</f>
        <v>#REF!</v>
      </c>
    </row>
    <row r="52" spans="1:9" s="114" customFormat="1" ht="38.25" hidden="1" x14ac:dyDescent="0.2">
      <c r="A52" s="282" t="s">
        <v>350</v>
      </c>
      <c r="B52" s="277"/>
      <c r="C52" s="284" t="s">
        <v>120</v>
      </c>
      <c r="D52" s="284" t="s">
        <v>177</v>
      </c>
      <c r="E52" s="284" t="s">
        <v>351</v>
      </c>
      <c r="F52" s="284"/>
      <c r="G52" s="361"/>
      <c r="H52" s="94"/>
      <c r="I52" s="79" t="e">
        <f>#REF!/#REF!</f>
        <v>#REF!</v>
      </c>
    </row>
    <row r="53" spans="1:9" s="114" customFormat="1" ht="51" hidden="1" x14ac:dyDescent="0.2">
      <c r="A53" s="282" t="s">
        <v>201</v>
      </c>
      <c r="B53" s="277"/>
      <c r="C53" s="284" t="s">
        <v>120</v>
      </c>
      <c r="D53" s="284" t="s">
        <v>177</v>
      </c>
      <c r="E53" s="284" t="s">
        <v>352</v>
      </c>
      <c r="F53" s="284"/>
      <c r="G53" s="361"/>
      <c r="H53" s="94"/>
      <c r="I53" s="79" t="e">
        <f>#REF!/#REF!</f>
        <v>#REF!</v>
      </c>
    </row>
    <row r="54" spans="1:9" s="114" customFormat="1" ht="24" hidden="1" customHeight="1" x14ac:dyDescent="0.2">
      <c r="A54" s="287" t="s">
        <v>353</v>
      </c>
      <c r="B54" s="277"/>
      <c r="C54" s="284" t="s">
        <v>120</v>
      </c>
      <c r="D54" s="284" t="s">
        <v>177</v>
      </c>
      <c r="E54" s="284" t="s">
        <v>354</v>
      </c>
      <c r="F54" s="284" t="s">
        <v>141</v>
      </c>
      <c r="G54" s="361"/>
      <c r="H54" s="94"/>
      <c r="I54" s="79" t="e">
        <f>#REF!/#REF!</f>
        <v>#REF!</v>
      </c>
    </row>
    <row r="55" spans="1:9" s="114" customFormat="1" ht="24" hidden="1" customHeight="1" x14ac:dyDescent="0.2">
      <c r="A55" s="287" t="s">
        <v>184</v>
      </c>
      <c r="B55" s="277"/>
      <c r="C55" s="284" t="s">
        <v>120</v>
      </c>
      <c r="D55" s="284" t="s">
        <v>177</v>
      </c>
      <c r="E55" s="284" t="s">
        <v>354</v>
      </c>
      <c r="F55" s="284" t="s">
        <v>141</v>
      </c>
      <c r="G55" s="361"/>
      <c r="H55" s="94"/>
      <c r="I55" s="79" t="e">
        <f>#REF!/#REF!</f>
        <v>#REF!</v>
      </c>
    </row>
    <row r="56" spans="1:9" s="114" customFormat="1" ht="38.25" hidden="1" x14ac:dyDescent="0.2">
      <c r="A56" s="287" t="s">
        <v>142</v>
      </c>
      <c r="B56" s="277"/>
      <c r="C56" s="284" t="s">
        <v>120</v>
      </c>
      <c r="D56" s="284" t="s">
        <v>177</v>
      </c>
      <c r="E56" s="284" t="s">
        <v>183</v>
      </c>
      <c r="F56" s="284" t="s">
        <v>143</v>
      </c>
      <c r="G56" s="361"/>
      <c r="H56" s="94"/>
      <c r="I56" s="79" t="e">
        <f>#REF!/#REF!</f>
        <v>#REF!</v>
      </c>
    </row>
    <row r="57" spans="1:9" s="89" customFormat="1" ht="20.25" hidden="1" customHeight="1" x14ac:dyDescent="0.25">
      <c r="A57" s="287" t="s">
        <v>144</v>
      </c>
      <c r="B57" s="277"/>
      <c r="C57" s="284" t="s">
        <v>120</v>
      </c>
      <c r="D57" s="284" t="s">
        <v>177</v>
      </c>
      <c r="E57" s="284" t="s">
        <v>183</v>
      </c>
      <c r="F57" s="284" t="s">
        <v>145</v>
      </c>
      <c r="G57" s="361"/>
      <c r="H57" s="78"/>
      <c r="I57" s="79" t="e">
        <f>#REF!/#REF!</f>
        <v>#REF!</v>
      </c>
    </row>
    <row r="58" spans="1:9" s="64" customFormat="1" ht="22.5" hidden="1" customHeight="1" x14ac:dyDescent="0.2">
      <c r="A58" s="287" t="s">
        <v>355</v>
      </c>
      <c r="B58" s="277"/>
      <c r="C58" s="284" t="s">
        <v>120</v>
      </c>
      <c r="D58" s="284" t="s">
        <v>177</v>
      </c>
      <c r="E58" s="284" t="s">
        <v>356</v>
      </c>
      <c r="F58" s="284" t="s">
        <v>188</v>
      </c>
      <c r="G58" s="361"/>
      <c r="H58" s="78"/>
      <c r="I58" s="79" t="e">
        <f>#REF!/#REF!</f>
        <v>#REF!</v>
      </c>
    </row>
    <row r="59" spans="1:9" s="114" customFormat="1" ht="39" hidden="1" customHeight="1" x14ac:dyDescent="0.2">
      <c r="A59" s="287" t="s">
        <v>187</v>
      </c>
      <c r="B59" s="277"/>
      <c r="C59" s="284" t="s">
        <v>120</v>
      </c>
      <c r="D59" s="284" t="s">
        <v>177</v>
      </c>
      <c r="E59" s="284" t="s">
        <v>356</v>
      </c>
      <c r="F59" s="284" t="s">
        <v>188</v>
      </c>
      <c r="G59" s="361"/>
      <c r="H59" s="82"/>
      <c r="I59" s="79" t="e">
        <f>#REF!/#REF!</f>
        <v>#REF!</v>
      </c>
    </row>
    <row r="60" spans="1:9" s="114" customFormat="1" ht="41.25" hidden="1" customHeight="1" x14ac:dyDescent="0.2">
      <c r="A60" s="276" t="s">
        <v>189</v>
      </c>
      <c r="B60" s="277"/>
      <c r="C60" s="284" t="s">
        <v>120</v>
      </c>
      <c r="D60" s="284" t="s">
        <v>177</v>
      </c>
      <c r="E60" s="284" t="s">
        <v>186</v>
      </c>
      <c r="F60" s="284" t="s">
        <v>190</v>
      </c>
      <c r="G60" s="361"/>
      <c r="H60" s="81"/>
      <c r="I60" s="79" t="e">
        <f>#REF!/#REF!</f>
        <v>#REF!</v>
      </c>
    </row>
    <row r="61" spans="1:9" s="97" customFormat="1" ht="37.5" hidden="1" customHeight="1" x14ac:dyDescent="0.2">
      <c r="A61" s="282" t="s">
        <v>357</v>
      </c>
      <c r="B61" s="277"/>
      <c r="C61" s="284" t="s">
        <v>120</v>
      </c>
      <c r="D61" s="284" t="s">
        <v>148</v>
      </c>
      <c r="E61" s="284" t="s">
        <v>157</v>
      </c>
      <c r="F61" s="284" t="s">
        <v>160</v>
      </c>
      <c r="G61" s="361"/>
      <c r="H61" s="94"/>
      <c r="I61" s="79" t="e">
        <f>#REF!/#REF!</f>
        <v>#REF!</v>
      </c>
    </row>
    <row r="62" spans="1:9" s="97" customFormat="1" ht="27.75" hidden="1" customHeight="1" x14ac:dyDescent="0.25">
      <c r="A62" s="288" t="s">
        <v>191</v>
      </c>
      <c r="B62" s="289"/>
      <c r="C62" s="290" t="s">
        <v>122</v>
      </c>
      <c r="D62" s="290"/>
      <c r="E62" s="290"/>
      <c r="F62" s="290"/>
      <c r="G62" s="363"/>
      <c r="H62" s="94"/>
      <c r="I62" s="79" t="e">
        <f>#REF!/#REF!</f>
        <v>#REF!</v>
      </c>
    </row>
    <row r="63" spans="1:9" s="115" customFormat="1" hidden="1" x14ac:dyDescent="0.2">
      <c r="A63" s="285" t="s">
        <v>192</v>
      </c>
      <c r="B63" s="277"/>
      <c r="C63" s="286" t="s">
        <v>122</v>
      </c>
      <c r="D63" s="286" t="s">
        <v>193</v>
      </c>
      <c r="E63" s="286"/>
      <c r="F63" s="286"/>
      <c r="G63" s="362"/>
      <c r="H63" s="94"/>
      <c r="I63" s="79" t="e">
        <f>#REF!/#REF!</f>
        <v>#REF!</v>
      </c>
    </row>
    <row r="64" spans="1:9" s="115" customFormat="1" ht="37.5" hidden="1" customHeight="1" x14ac:dyDescent="0.2">
      <c r="A64" s="276" t="s">
        <v>149</v>
      </c>
      <c r="B64" s="277"/>
      <c r="C64" s="284" t="s">
        <v>122</v>
      </c>
      <c r="D64" s="284" t="s">
        <v>193</v>
      </c>
      <c r="E64" s="284" t="s">
        <v>150</v>
      </c>
      <c r="F64" s="284"/>
      <c r="G64" s="361"/>
      <c r="H64" s="94"/>
      <c r="I64" s="79" t="e">
        <f>#REF!/#REF!</f>
        <v>#REF!</v>
      </c>
    </row>
    <row r="65" spans="1:9" s="127" customFormat="1" ht="39" hidden="1" x14ac:dyDescent="0.25">
      <c r="A65" s="276" t="s">
        <v>358</v>
      </c>
      <c r="B65" s="277"/>
      <c r="C65" s="284" t="s">
        <v>122</v>
      </c>
      <c r="D65" s="284" t="s">
        <v>193</v>
      </c>
      <c r="E65" s="284" t="s">
        <v>195</v>
      </c>
      <c r="F65" s="284"/>
      <c r="G65" s="361"/>
      <c r="H65" s="126"/>
      <c r="I65" s="79" t="e">
        <f>#REF!/#REF!</f>
        <v>#REF!</v>
      </c>
    </row>
    <row r="66" spans="1:9" s="128" customFormat="1" ht="165.75" hidden="1" x14ac:dyDescent="0.2">
      <c r="A66" s="282" t="s">
        <v>359</v>
      </c>
      <c r="B66" s="277"/>
      <c r="C66" s="179" t="s">
        <v>122</v>
      </c>
      <c r="D66" s="179" t="s">
        <v>193</v>
      </c>
      <c r="E66" s="284" t="s">
        <v>360</v>
      </c>
      <c r="F66" s="179" t="s">
        <v>141</v>
      </c>
      <c r="G66" s="357"/>
      <c r="H66" s="81"/>
      <c r="I66" s="79" t="e">
        <f>#REF!/#REF!</f>
        <v>#REF!</v>
      </c>
    </row>
    <row r="67" spans="1:9" s="114" customFormat="1" ht="38.25" hidden="1" customHeight="1" x14ac:dyDescent="0.2">
      <c r="A67" s="276" t="s">
        <v>131</v>
      </c>
      <c r="B67" s="277"/>
      <c r="C67" s="179" t="s">
        <v>122</v>
      </c>
      <c r="D67" s="179" t="s">
        <v>193</v>
      </c>
      <c r="E67" s="284" t="s">
        <v>195</v>
      </c>
      <c r="F67" s="179" t="s">
        <v>132</v>
      </c>
      <c r="G67" s="357"/>
      <c r="H67" s="94"/>
      <c r="I67" s="79" t="e">
        <f>#REF!/#REF!</f>
        <v>#REF!</v>
      </c>
    </row>
    <row r="68" spans="1:9" s="114" customFormat="1" ht="33" hidden="1" customHeight="1" x14ac:dyDescent="0.2">
      <c r="A68" s="276" t="s">
        <v>154</v>
      </c>
      <c r="B68" s="277"/>
      <c r="C68" s="180" t="s">
        <v>122</v>
      </c>
      <c r="D68" s="180" t="s">
        <v>193</v>
      </c>
      <c r="E68" s="180" t="s">
        <v>195</v>
      </c>
      <c r="F68" s="180" t="s">
        <v>155</v>
      </c>
      <c r="G68" s="358"/>
      <c r="H68" s="94"/>
      <c r="I68" s="79" t="e">
        <f>#REF!/#REF!</f>
        <v>#REF!</v>
      </c>
    </row>
    <row r="69" spans="1:9" s="129" customFormat="1" ht="38.25" hidden="1" x14ac:dyDescent="0.2">
      <c r="A69" s="291" t="s">
        <v>175</v>
      </c>
      <c r="B69" s="292">
        <v>715</v>
      </c>
      <c r="C69" s="293" t="s">
        <v>120</v>
      </c>
      <c r="D69" s="293" t="s">
        <v>168</v>
      </c>
      <c r="E69" s="293" t="s">
        <v>361</v>
      </c>
      <c r="F69" s="293" t="s">
        <v>141</v>
      </c>
      <c r="G69" s="364"/>
      <c r="H69" s="94"/>
      <c r="I69" s="79" t="e">
        <f>#REF!/#REF!</f>
        <v>#REF!</v>
      </c>
    </row>
    <row r="70" spans="1:9" s="129" customFormat="1" ht="13.5" x14ac:dyDescent="0.25">
      <c r="A70" s="193" t="s">
        <v>191</v>
      </c>
      <c r="B70" s="274">
        <v>715</v>
      </c>
      <c r="C70" s="132" t="s">
        <v>122</v>
      </c>
      <c r="D70" s="137"/>
      <c r="E70" s="137"/>
      <c r="F70" s="137"/>
      <c r="G70" s="82">
        <f t="shared" ref="G70:H73" si="2">G71</f>
        <v>200.4</v>
      </c>
      <c r="H70" s="82">
        <f t="shared" si="2"/>
        <v>198.3</v>
      </c>
      <c r="I70" s="138">
        <f>H70/G70</f>
        <v>0.98952095808383234</v>
      </c>
    </row>
    <row r="71" spans="1:9" s="129" customFormat="1" x14ac:dyDescent="0.2">
      <c r="A71" s="185" t="s">
        <v>192</v>
      </c>
      <c r="B71" s="184">
        <v>715</v>
      </c>
      <c r="C71" s="137" t="s">
        <v>122</v>
      </c>
      <c r="D71" s="137" t="s">
        <v>193</v>
      </c>
      <c r="E71" s="137"/>
      <c r="F71" s="137"/>
      <c r="G71" s="82">
        <f t="shared" si="2"/>
        <v>200.4</v>
      </c>
      <c r="H71" s="82">
        <f t="shared" si="2"/>
        <v>198.3</v>
      </c>
      <c r="I71" s="138">
        <f>H71/G71</f>
        <v>0.98952095808383234</v>
      </c>
    </row>
    <row r="72" spans="1:9" s="129" customFormat="1" ht="38.25" x14ac:dyDescent="0.2">
      <c r="A72" s="116" t="s">
        <v>343</v>
      </c>
      <c r="B72" s="278">
        <v>715</v>
      </c>
      <c r="C72" s="99" t="s">
        <v>122</v>
      </c>
      <c r="D72" s="99" t="s">
        <v>193</v>
      </c>
      <c r="E72" s="99" t="s">
        <v>362</v>
      </c>
      <c r="F72" s="99"/>
      <c r="G72" s="300">
        <f t="shared" si="2"/>
        <v>200.4</v>
      </c>
      <c r="H72" s="300">
        <f t="shared" si="2"/>
        <v>198.3</v>
      </c>
      <c r="I72" s="101">
        <f>H72/G72</f>
        <v>0.98952095808383234</v>
      </c>
    </row>
    <row r="73" spans="1:9" s="130" customFormat="1" ht="39" x14ac:dyDescent="0.25">
      <c r="A73" s="116" t="s">
        <v>346</v>
      </c>
      <c r="B73" s="278">
        <v>715</v>
      </c>
      <c r="C73" s="99" t="s">
        <v>122</v>
      </c>
      <c r="D73" s="99" t="s">
        <v>193</v>
      </c>
      <c r="E73" s="99" t="s">
        <v>363</v>
      </c>
      <c r="F73" s="99"/>
      <c r="G73" s="300">
        <f t="shared" si="2"/>
        <v>200.4</v>
      </c>
      <c r="H73" s="300">
        <f t="shared" si="2"/>
        <v>198.3</v>
      </c>
      <c r="I73" s="101">
        <f>H73/G73</f>
        <v>0.98952095808383234</v>
      </c>
    </row>
    <row r="74" spans="1:9" s="114" customFormat="1" ht="63.75" x14ac:dyDescent="0.2">
      <c r="A74" s="116" t="s">
        <v>364</v>
      </c>
      <c r="B74" s="278">
        <v>715</v>
      </c>
      <c r="C74" s="99" t="s">
        <v>122</v>
      </c>
      <c r="D74" s="99" t="s">
        <v>193</v>
      </c>
      <c r="E74" s="99" t="s">
        <v>360</v>
      </c>
      <c r="F74" s="99" t="s">
        <v>141</v>
      </c>
      <c r="G74" s="100">
        <v>200.4</v>
      </c>
      <c r="H74" s="300">
        <v>198.3</v>
      </c>
      <c r="I74" s="101">
        <f>H74/G74</f>
        <v>0.98952095808383234</v>
      </c>
    </row>
    <row r="75" spans="1:9" s="114" customFormat="1" ht="27" hidden="1" customHeight="1" x14ac:dyDescent="0.25">
      <c r="A75" s="85" t="s">
        <v>198</v>
      </c>
      <c r="B75" s="274"/>
      <c r="C75" s="86" t="s">
        <v>193</v>
      </c>
      <c r="D75" s="86"/>
      <c r="E75" s="86"/>
      <c r="F75" s="86"/>
      <c r="G75" s="87"/>
      <c r="H75" s="126"/>
      <c r="I75" s="79" t="e">
        <f>#REF!/#REF!</f>
        <v>#REF!</v>
      </c>
    </row>
    <row r="76" spans="1:9" s="114" customFormat="1" ht="37.5" hidden="1" customHeight="1" x14ac:dyDescent="0.25">
      <c r="A76" s="112" t="s">
        <v>199</v>
      </c>
      <c r="B76" s="184"/>
      <c r="C76" s="77" t="s">
        <v>193</v>
      </c>
      <c r="D76" s="77" t="s">
        <v>200</v>
      </c>
      <c r="E76" s="77"/>
      <c r="F76" s="77"/>
      <c r="G76" s="78"/>
      <c r="H76" s="126"/>
      <c r="I76" s="79" t="e">
        <f>#REF!/#REF!</f>
        <v>#REF!</v>
      </c>
    </row>
    <row r="77" spans="1:9" s="97" customFormat="1" ht="39" hidden="1" x14ac:dyDescent="0.25">
      <c r="A77" s="116" t="s">
        <v>350</v>
      </c>
      <c r="B77" s="184"/>
      <c r="C77" s="108" t="s">
        <v>193</v>
      </c>
      <c r="D77" s="108" t="s">
        <v>200</v>
      </c>
      <c r="E77" s="108" t="s">
        <v>365</v>
      </c>
      <c r="F77" s="108"/>
      <c r="G77" s="104"/>
      <c r="H77" s="126"/>
      <c r="I77" s="79" t="e">
        <f>#REF!/#REF!</f>
        <v>#REF!</v>
      </c>
    </row>
    <row r="78" spans="1:9" s="97" customFormat="1" ht="51.75" hidden="1" x14ac:dyDescent="0.25">
      <c r="A78" s="116" t="s">
        <v>201</v>
      </c>
      <c r="B78" s="184"/>
      <c r="C78" s="108" t="s">
        <v>193</v>
      </c>
      <c r="D78" s="108" t="s">
        <v>200</v>
      </c>
      <c r="E78" s="108" t="s">
        <v>352</v>
      </c>
      <c r="F78" s="108"/>
      <c r="G78" s="104"/>
      <c r="H78" s="126"/>
      <c r="I78" s="79" t="e">
        <f>#REF!/#REF!</f>
        <v>#REF!</v>
      </c>
    </row>
    <row r="79" spans="1:9" s="97" customFormat="1" ht="39.75" hidden="1" customHeight="1" x14ac:dyDescent="0.25">
      <c r="A79" s="182" t="s">
        <v>366</v>
      </c>
      <c r="B79" s="184"/>
      <c r="C79" s="108" t="s">
        <v>193</v>
      </c>
      <c r="D79" s="108" t="s">
        <v>200</v>
      </c>
      <c r="E79" s="108" t="s">
        <v>367</v>
      </c>
      <c r="F79" s="108" t="s">
        <v>141</v>
      </c>
      <c r="G79" s="104"/>
      <c r="H79" s="126"/>
      <c r="I79" s="79" t="e">
        <f>#REF!/#REF!</f>
        <v>#REF!</v>
      </c>
    </row>
    <row r="80" spans="1:9" s="114" customFormat="1" ht="26.25" hidden="1" x14ac:dyDescent="0.25">
      <c r="A80" s="182" t="s">
        <v>184</v>
      </c>
      <c r="B80" s="184"/>
      <c r="C80" s="108" t="s">
        <v>193</v>
      </c>
      <c r="D80" s="108" t="s">
        <v>200</v>
      </c>
      <c r="E80" s="108" t="s">
        <v>203</v>
      </c>
      <c r="F80" s="108" t="s">
        <v>141</v>
      </c>
      <c r="G80" s="104"/>
      <c r="H80" s="126"/>
      <c r="I80" s="79" t="e">
        <f>#REF!/#REF!</f>
        <v>#REF!</v>
      </c>
    </row>
    <row r="81" spans="1:9" s="97" customFormat="1" ht="38.25" hidden="1" x14ac:dyDescent="0.2">
      <c r="A81" s="276" t="s">
        <v>142</v>
      </c>
      <c r="B81" s="277"/>
      <c r="C81" s="179" t="s">
        <v>193</v>
      </c>
      <c r="D81" s="179" t="s">
        <v>200</v>
      </c>
      <c r="E81" s="179" t="s">
        <v>203</v>
      </c>
      <c r="F81" s="284" t="s">
        <v>143</v>
      </c>
      <c r="G81" s="361"/>
      <c r="H81" s="94"/>
      <c r="I81" s="79" t="e">
        <f>#REF!/#REF!</f>
        <v>#REF!</v>
      </c>
    </row>
    <row r="82" spans="1:9" s="97" customFormat="1" ht="38.25" hidden="1" x14ac:dyDescent="0.2">
      <c r="A82" s="276" t="s">
        <v>144</v>
      </c>
      <c r="B82" s="277"/>
      <c r="C82" s="283" t="s">
        <v>193</v>
      </c>
      <c r="D82" s="283" t="s">
        <v>200</v>
      </c>
      <c r="E82" s="283" t="s">
        <v>203</v>
      </c>
      <c r="F82" s="283" t="s">
        <v>145</v>
      </c>
      <c r="G82" s="360"/>
      <c r="H82" s="94"/>
      <c r="I82" s="79" t="e">
        <f>#REF!/#REF!</f>
        <v>#REF!</v>
      </c>
    </row>
    <row r="83" spans="1:9" s="97" customFormat="1" ht="0.75" hidden="1" customHeight="1" x14ac:dyDescent="0.25">
      <c r="A83" s="85" t="s">
        <v>204</v>
      </c>
      <c r="B83" s="274"/>
      <c r="C83" s="86" t="s">
        <v>148</v>
      </c>
      <c r="D83" s="86"/>
      <c r="E83" s="86"/>
      <c r="F83" s="86"/>
      <c r="G83" s="87"/>
      <c r="H83" s="94"/>
      <c r="I83" s="79" t="e">
        <f>#REF!/#REF!</f>
        <v>#REF!</v>
      </c>
    </row>
    <row r="84" spans="1:9" s="114" customFormat="1" hidden="1" x14ac:dyDescent="0.2">
      <c r="A84" s="112" t="s">
        <v>205</v>
      </c>
      <c r="B84" s="184"/>
      <c r="C84" s="77" t="s">
        <v>148</v>
      </c>
      <c r="D84" s="77" t="s">
        <v>206</v>
      </c>
      <c r="E84" s="77"/>
      <c r="F84" s="77"/>
      <c r="G84" s="78"/>
      <c r="H84" s="94"/>
      <c r="I84" s="79" t="e">
        <f>#REF!/#REF!</f>
        <v>#REF!</v>
      </c>
    </row>
    <row r="85" spans="1:9" s="114" customFormat="1" ht="38.25" hidden="1" x14ac:dyDescent="0.2">
      <c r="A85" s="116" t="s">
        <v>350</v>
      </c>
      <c r="B85" s="184"/>
      <c r="C85" s="108" t="s">
        <v>148</v>
      </c>
      <c r="D85" s="108" t="s">
        <v>206</v>
      </c>
      <c r="E85" s="108" t="s">
        <v>365</v>
      </c>
      <c r="F85" s="108"/>
      <c r="G85" s="104"/>
      <c r="H85" s="94"/>
      <c r="I85" s="79" t="e">
        <f>#REF!/#REF!</f>
        <v>#REF!</v>
      </c>
    </row>
    <row r="86" spans="1:9" s="135" customFormat="1" ht="23.25" hidden="1" customHeight="1" x14ac:dyDescent="0.25">
      <c r="A86" s="116" t="s">
        <v>201</v>
      </c>
      <c r="B86" s="184"/>
      <c r="C86" s="108" t="s">
        <v>148</v>
      </c>
      <c r="D86" s="108" t="s">
        <v>206</v>
      </c>
      <c r="E86" s="108" t="s">
        <v>352</v>
      </c>
      <c r="F86" s="108"/>
      <c r="G86" s="104"/>
      <c r="H86" s="133"/>
      <c r="I86" s="79" t="e">
        <f>#REF!/#REF!</f>
        <v>#REF!</v>
      </c>
    </row>
    <row r="87" spans="1:9" s="139" customFormat="1" ht="31.5" hidden="1" customHeight="1" x14ac:dyDescent="0.2">
      <c r="A87" s="182" t="s">
        <v>368</v>
      </c>
      <c r="B87" s="184"/>
      <c r="C87" s="108" t="s">
        <v>148</v>
      </c>
      <c r="D87" s="108" t="s">
        <v>206</v>
      </c>
      <c r="E87" s="108" t="s">
        <v>369</v>
      </c>
      <c r="F87" s="108" t="s">
        <v>160</v>
      </c>
      <c r="G87" s="104"/>
      <c r="H87" s="55"/>
      <c r="I87" s="79" t="e">
        <f>#REF!/#REF!</f>
        <v>#REF!</v>
      </c>
    </row>
    <row r="88" spans="1:9" s="64" customFormat="1" ht="174.75" hidden="1" customHeight="1" x14ac:dyDescent="0.2">
      <c r="A88" s="182" t="s">
        <v>209</v>
      </c>
      <c r="B88" s="184"/>
      <c r="C88" s="108" t="s">
        <v>148</v>
      </c>
      <c r="D88" s="108" t="s">
        <v>206</v>
      </c>
      <c r="E88" s="108" t="s">
        <v>369</v>
      </c>
      <c r="F88" s="108" t="s">
        <v>160</v>
      </c>
      <c r="G88" s="104"/>
      <c r="H88" s="104"/>
      <c r="I88" s="79" t="e">
        <f>#REF!/#REF!</f>
        <v>#REF!</v>
      </c>
    </row>
    <row r="89" spans="1:9" s="130" customFormat="1" ht="13.5" hidden="1" customHeight="1" x14ac:dyDescent="0.25">
      <c r="A89" s="276" t="s">
        <v>210</v>
      </c>
      <c r="B89" s="277"/>
      <c r="C89" s="179" t="s">
        <v>148</v>
      </c>
      <c r="D89" s="179" t="s">
        <v>206</v>
      </c>
      <c r="E89" s="179" t="s">
        <v>208</v>
      </c>
      <c r="F89" s="179" t="s">
        <v>211</v>
      </c>
      <c r="G89" s="357"/>
      <c r="H89" s="81"/>
      <c r="I89" s="79" t="e">
        <f>#REF!/#REF!</f>
        <v>#REF!</v>
      </c>
    </row>
    <row r="90" spans="1:9" s="114" customFormat="1" hidden="1" x14ac:dyDescent="0.2">
      <c r="A90" s="112" t="s">
        <v>212</v>
      </c>
      <c r="B90" s="184"/>
      <c r="C90" s="77" t="s">
        <v>148</v>
      </c>
      <c r="D90" s="77" t="s">
        <v>213</v>
      </c>
      <c r="E90" s="77"/>
      <c r="F90" s="77"/>
      <c r="G90" s="78"/>
      <c r="H90" s="81"/>
      <c r="I90" s="79" t="e">
        <f>#REF!/#REF!</f>
        <v>#REF!</v>
      </c>
    </row>
    <row r="91" spans="1:9" s="97" customFormat="1" hidden="1" x14ac:dyDescent="0.2">
      <c r="A91" s="116" t="s">
        <v>286</v>
      </c>
      <c r="B91" s="184"/>
      <c r="C91" s="108" t="s">
        <v>148</v>
      </c>
      <c r="D91" s="108" t="s">
        <v>213</v>
      </c>
      <c r="E91" s="108" t="s">
        <v>370</v>
      </c>
      <c r="F91" s="108"/>
      <c r="G91" s="104"/>
      <c r="H91" s="94"/>
      <c r="I91" s="79" t="e">
        <f>#REF!/#REF!</f>
        <v>#REF!</v>
      </c>
    </row>
    <row r="92" spans="1:9" s="97" customFormat="1" ht="76.5" hidden="1" x14ac:dyDescent="0.2">
      <c r="A92" s="116" t="s">
        <v>216</v>
      </c>
      <c r="B92" s="184"/>
      <c r="C92" s="108" t="s">
        <v>148</v>
      </c>
      <c r="D92" s="108" t="s">
        <v>213</v>
      </c>
      <c r="E92" s="108" t="s">
        <v>371</v>
      </c>
      <c r="F92" s="108"/>
      <c r="G92" s="104"/>
      <c r="H92" s="94"/>
      <c r="I92" s="79" t="e">
        <f>#REF!/#REF!</f>
        <v>#REF!</v>
      </c>
    </row>
    <row r="93" spans="1:9" s="114" customFormat="1" ht="51" hidden="1" x14ac:dyDescent="0.2">
      <c r="A93" s="182" t="s">
        <v>372</v>
      </c>
      <c r="B93" s="184"/>
      <c r="C93" s="108" t="s">
        <v>148</v>
      </c>
      <c r="D93" s="108" t="s">
        <v>213</v>
      </c>
      <c r="E93" s="108" t="s">
        <v>373</v>
      </c>
      <c r="F93" s="108" t="s">
        <v>221</v>
      </c>
      <c r="G93" s="104"/>
      <c r="H93" s="94"/>
      <c r="I93" s="79" t="e">
        <f>#REF!/#REF!</f>
        <v>#REF!</v>
      </c>
    </row>
    <row r="94" spans="1:9" s="114" customFormat="1" ht="16.5" hidden="1" customHeight="1" x14ac:dyDescent="0.2">
      <c r="A94" s="199" t="s">
        <v>220</v>
      </c>
      <c r="B94" s="294"/>
      <c r="C94" s="108" t="s">
        <v>148</v>
      </c>
      <c r="D94" s="108" t="s">
        <v>213</v>
      </c>
      <c r="E94" s="108" t="s">
        <v>373</v>
      </c>
      <c r="F94" s="108" t="s">
        <v>221</v>
      </c>
      <c r="G94" s="104"/>
      <c r="H94" s="94"/>
      <c r="I94" s="79" t="e">
        <f>#REF!/#REF!</f>
        <v>#REF!</v>
      </c>
    </row>
    <row r="95" spans="1:9" s="114" customFormat="1" hidden="1" x14ac:dyDescent="0.2">
      <c r="A95" s="295" t="s">
        <v>222</v>
      </c>
      <c r="B95" s="296"/>
      <c r="C95" s="284" t="s">
        <v>148</v>
      </c>
      <c r="D95" s="284" t="s">
        <v>213</v>
      </c>
      <c r="E95" s="284" t="s">
        <v>219</v>
      </c>
      <c r="F95" s="284" t="s">
        <v>223</v>
      </c>
      <c r="G95" s="361"/>
      <c r="H95" s="94"/>
      <c r="I95" s="79" t="e">
        <f>#REF!/#REF!</f>
        <v>#REF!</v>
      </c>
    </row>
    <row r="96" spans="1:9" s="114" customFormat="1" ht="25.5" hidden="1" x14ac:dyDescent="0.2">
      <c r="A96" s="297" t="s">
        <v>224</v>
      </c>
      <c r="B96" s="294"/>
      <c r="C96" s="137" t="s">
        <v>148</v>
      </c>
      <c r="D96" s="137" t="s">
        <v>225</v>
      </c>
      <c r="E96" s="137"/>
      <c r="F96" s="137"/>
      <c r="G96" s="55"/>
      <c r="H96" s="81"/>
      <c r="I96" s="79" t="e">
        <f>#REF!/#REF!</f>
        <v>#REF!</v>
      </c>
    </row>
    <row r="97" spans="1:9" s="97" customFormat="1" hidden="1" x14ac:dyDescent="0.2">
      <c r="A97" s="116" t="s">
        <v>286</v>
      </c>
      <c r="B97" s="294"/>
      <c r="C97" s="108" t="s">
        <v>148</v>
      </c>
      <c r="D97" s="108" t="s">
        <v>225</v>
      </c>
      <c r="E97" s="108" t="s">
        <v>370</v>
      </c>
      <c r="F97" s="108"/>
      <c r="G97" s="104"/>
      <c r="H97" s="94"/>
      <c r="I97" s="79" t="e">
        <f>#REF!/#REF!</f>
        <v>#REF!</v>
      </c>
    </row>
    <row r="98" spans="1:9" s="97" customFormat="1" ht="43.5" hidden="1" customHeight="1" x14ac:dyDescent="0.2">
      <c r="A98" s="116" t="s">
        <v>216</v>
      </c>
      <c r="B98" s="294"/>
      <c r="C98" s="108" t="s">
        <v>148</v>
      </c>
      <c r="D98" s="108" t="s">
        <v>225</v>
      </c>
      <c r="E98" s="108" t="s">
        <v>371</v>
      </c>
      <c r="F98" s="108"/>
      <c r="G98" s="104"/>
      <c r="H98" s="94"/>
      <c r="I98" s="79" t="e">
        <f>#REF!/#REF!</f>
        <v>#REF!</v>
      </c>
    </row>
    <row r="99" spans="1:9" s="97" customFormat="1" ht="51" hidden="1" x14ac:dyDescent="0.2">
      <c r="A99" s="182" t="s">
        <v>374</v>
      </c>
      <c r="B99" s="294"/>
      <c r="C99" s="108" t="s">
        <v>148</v>
      </c>
      <c r="D99" s="108" t="s">
        <v>225</v>
      </c>
      <c r="E99" s="108" t="s">
        <v>375</v>
      </c>
      <c r="F99" s="108" t="s">
        <v>221</v>
      </c>
      <c r="G99" s="104"/>
      <c r="H99" s="94"/>
      <c r="I99" s="79" t="e">
        <f>#REF!/#REF!</f>
        <v>#REF!</v>
      </c>
    </row>
    <row r="100" spans="1:9" s="114" customFormat="1" hidden="1" x14ac:dyDescent="0.2">
      <c r="A100" s="199"/>
      <c r="B100" s="294"/>
      <c r="C100" s="108"/>
      <c r="D100" s="108"/>
      <c r="E100" s="108"/>
      <c r="F100" s="108"/>
      <c r="G100" s="104"/>
      <c r="H100" s="94"/>
      <c r="I100" s="79" t="e">
        <f>#REF!/#REF!</f>
        <v>#REF!</v>
      </c>
    </row>
    <row r="101" spans="1:9" s="114" customFormat="1" ht="11.25" customHeight="1" x14ac:dyDescent="0.25">
      <c r="A101" s="85" t="s">
        <v>228</v>
      </c>
      <c r="B101" s="274">
        <v>715</v>
      </c>
      <c r="C101" s="86" t="s">
        <v>229</v>
      </c>
      <c r="D101" s="86"/>
      <c r="E101" s="86"/>
      <c r="F101" s="137"/>
      <c r="G101" s="82">
        <f>G114</f>
        <v>809.9</v>
      </c>
      <c r="H101" s="82">
        <f>H114</f>
        <v>628.5</v>
      </c>
      <c r="I101" s="138">
        <f>H101/G101</f>
        <v>0.77602173107791084</v>
      </c>
    </row>
    <row r="102" spans="1:9" s="114" customFormat="1" ht="18.75" hidden="1" customHeight="1" x14ac:dyDescent="0.2">
      <c r="A102" s="112" t="s">
        <v>230</v>
      </c>
      <c r="B102" s="184"/>
      <c r="C102" s="77" t="s">
        <v>229</v>
      </c>
      <c r="D102" s="77" t="s">
        <v>120</v>
      </c>
      <c r="E102" s="77"/>
      <c r="F102" s="137"/>
      <c r="G102" s="55"/>
      <c r="H102" s="82"/>
      <c r="I102" s="138" t="e">
        <f>#REF!/#REF!</f>
        <v>#REF!</v>
      </c>
    </row>
    <row r="103" spans="1:9" s="114" customFormat="1" hidden="1" x14ac:dyDescent="0.2">
      <c r="A103" s="116" t="s">
        <v>286</v>
      </c>
      <c r="B103" s="184"/>
      <c r="C103" s="108" t="s">
        <v>229</v>
      </c>
      <c r="D103" s="108" t="s">
        <v>120</v>
      </c>
      <c r="E103" s="108" t="s">
        <v>370</v>
      </c>
      <c r="F103" s="137"/>
      <c r="G103" s="55"/>
      <c r="H103" s="82"/>
      <c r="I103" s="138" t="e">
        <f>#REF!/#REF!</f>
        <v>#REF!</v>
      </c>
    </row>
    <row r="104" spans="1:9" s="114" customFormat="1" ht="76.5" hidden="1" x14ac:dyDescent="0.2">
      <c r="A104" s="116" t="s">
        <v>216</v>
      </c>
      <c r="B104" s="184"/>
      <c r="C104" s="108" t="s">
        <v>229</v>
      </c>
      <c r="D104" s="108" t="s">
        <v>120</v>
      </c>
      <c r="E104" s="108" t="s">
        <v>371</v>
      </c>
      <c r="F104" s="137"/>
      <c r="G104" s="55"/>
      <c r="H104" s="82"/>
      <c r="I104" s="138" t="e">
        <f>#REF!/#REF!</f>
        <v>#REF!</v>
      </c>
    </row>
    <row r="105" spans="1:9" s="114" customFormat="1" ht="25.5" hidden="1" x14ac:dyDescent="0.2">
      <c r="A105" s="182" t="s">
        <v>376</v>
      </c>
      <c r="B105" s="184"/>
      <c r="C105" s="108" t="s">
        <v>229</v>
      </c>
      <c r="D105" s="108" t="s">
        <v>120</v>
      </c>
      <c r="E105" s="108" t="s">
        <v>377</v>
      </c>
      <c r="F105" s="137" t="s">
        <v>221</v>
      </c>
      <c r="G105" s="55"/>
      <c r="H105" s="82"/>
      <c r="I105" s="138" t="e">
        <f>#REF!/#REF!</f>
        <v>#REF!</v>
      </c>
    </row>
    <row r="106" spans="1:9" s="114" customFormat="1" ht="23.25" hidden="1" customHeight="1" x14ac:dyDescent="0.2">
      <c r="A106" s="199" t="s">
        <v>220</v>
      </c>
      <c r="B106" s="294"/>
      <c r="C106" s="108" t="s">
        <v>229</v>
      </c>
      <c r="D106" s="108" t="s">
        <v>120</v>
      </c>
      <c r="E106" s="108" t="s">
        <v>232</v>
      </c>
      <c r="F106" s="137" t="s">
        <v>221</v>
      </c>
      <c r="G106" s="55"/>
      <c r="H106" s="82"/>
      <c r="I106" s="138" t="e">
        <f>#REF!/#REF!</f>
        <v>#REF!</v>
      </c>
    </row>
    <row r="107" spans="1:9" s="114" customFormat="1" hidden="1" x14ac:dyDescent="0.2">
      <c r="A107" s="199" t="s">
        <v>222</v>
      </c>
      <c r="B107" s="294"/>
      <c r="C107" s="108" t="s">
        <v>229</v>
      </c>
      <c r="D107" s="108" t="s">
        <v>120</v>
      </c>
      <c r="E107" s="108" t="s">
        <v>232</v>
      </c>
      <c r="F107" s="137" t="s">
        <v>223</v>
      </c>
      <c r="G107" s="55"/>
      <c r="H107" s="82"/>
      <c r="I107" s="138" t="e">
        <f>#REF!/#REF!</f>
        <v>#REF!</v>
      </c>
    </row>
    <row r="108" spans="1:9" s="114" customFormat="1" hidden="1" x14ac:dyDescent="0.2">
      <c r="A108" s="112" t="s">
        <v>233</v>
      </c>
      <c r="B108" s="184"/>
      <c r="C108" s="77" t="s">
        <v>229</v>
      </c>
      <c r="D108" s="77" t="s">
        <v>122</v>
      </c>
      <c r="E108" s="77"/>
      <c r="F108" s="137"/>
      <c r="G108" s="55"/>
      <c r="H108" s="82"/>
      <c r="I108" s="138" t="e">
        <f>#REF!/#REF!</f>
        <v>#REF!</v>
      </c>
    </row>
    <row r="109" spans="1:9" s="114" customFormat="1" ht="38.25" hidden="1" x14ac:dyDescent="0.2">
      <c r="A109" s="116" t="s">
        <v>350</v>
      </c>
      <c r="B109" s="184"/>
      <c r="C109" s="108" t="s">
        <v>229</v>
      </c>
      <c r="D109" s="108" t="s">
        <v>122</v>
      </c>
      <c r="E109" s="108" t="s">
        <v>365</v>
      </c>
      <c r="F109" s="137"/>
      <c r="G109" s="55"/>
      <c r="H109" s="82"/>
      <c r="I109" s="138" t="e">
        <f>#REF!/#REF!</f>
        <v>#REF!</v>
      </c>
    </row>
    <row r="110" spans="1:9" s="114" customFormat="1" ht="51" hidden="1" x14ac:dyDescent="0.2">
      <c r="A110" s="116" t="s">
        <v>201</v>
      </c>
      <c r="B110" s="184"/>
      <c r="C110" s="108" t="s">
        <v>229</v>
      </c>
      <c r="D110" s="108" t="s">
        <v>122</v>
      </c>
      <c r="E110" s="108" t="s">
        <v>352</v>
      </c>
      <c r="F110" s="137"/>
      <c r="G110" s="55"/>
      <c r="H110" s="82"/>
      <c r="I110" s="138" t="e">
        <f>#REF!/#REF!</f>
        <v>#REF!</v>
      </c>
    </row>
    <row r="111" spans="1:9" s="114" customFormat="1" ht="114.75" hidden="1" x14ac:dyDescent="0.2">
      <c r="A111" s="182" t="s">
        <v>378</v>
      </c>
      <c r="B111" s="184"/>
      <c r="C111" s="108" t="s">
        <v>229</v>
      </c>
      <c r="D111" s="108" t="s">
        <v>122</v>
      </c>
      <c r="E111" s="108" t="s">
        <v>379</v>
      </c>
      <c r="F111" s="137" t="s">
        <v>160</v>
      </c>
      <c r="G111" s="55"/>
      <c r="H111" s="82"/>
      <c r="I111" s="138" t="e">
        <f>#REF!/#REF!</f>
        <v>#REF!</v>
      </c>
    </row>
    <row r="112" spans="1:9" s="114" customFormat="1" hidden="1" x14ac:dyDescent="0.2">
      <c r="A112" s="287" t="s">
        <v>209</v>
      </c>
      <c r="B112" s="277"/>
      <c r="C112" s="284" t="s">
        <v>229</v>
      </c>
      <c r="D112" s="284" t="s">
        <v>122</v>
      </c>
      <c r="E112" s="284" t="s">
        <v>235</v>
      </c>
      <c r="F112" s="281" t="s">
        <v>160</v>
      </c>
      <c r="G112" s="359"/>
      <c r="H112" s="82"/>
      <c r="I112" s="138" t="e">
        <f>#REF!/#REF!</f>
        <v>#REF!</v>
      </c>
    </row>
    <row r="113" spans="1:13" s="114" customFormat="1" ht="51" hidden="1" x14ac:dyDescent="0.2">
      <c r="A113" s="287" t="s">
        <v>210</v>
      </c>
      <c r="B113" s="277"/>
      <c r="C113" s="284" t="s">
        <v>229</v>
      </c>
      <c r="D113" s="284" t="s">
        <v>122</v>
      </c>
      <c r="E113" s="284" t="s">
        <v>235</v>
      </c>
      <c r="F113" s="281" t="s">
        <v>211</v>
      </c>
      <c r="G113" s="359"/>
      <c r="H113" s="82"/>
      <c r="I113" s="138" t="e">
        <f>#REF!/#REF!</f>
        <v>#REF!</v>
      </c>
    </row>
    <row r="114" spans="1:13" s="114" customFormat="1" ht="16.5" customHeight="1" x14ac:dyDescent="0.2">
      <c r="A114" s="112" t="s">
        <v>236</v>
      </c>
      <c r="B114" s="184">
        <v>715</v>
      </c>
      <c r="C114" s="198" t="s">
        <v>229</v>
      </c>
      <c r="D114" s="198" t="s">
        <v>193</v>
      </c>
      <c r="E114" s="198"/>
      <c r="F114" s="294"/>
      <c r="G114" s="82">
        <f t="shared" ref="G114:H115" si="3">G115</f>
        <v>809.9</v>
      </c>
      <c r="H114" s="82">
        <f t="shared" si="3"/>
        <v>628.5</v>
      </c>
      <c r="I114" s="138">
        <f>H114/G114</f>
        <v>0.77602173107791084</v>
      </c>
    </row>
    <row r="115" spans="1:13" s="114" customFormat="1" ht="18" customHeight="1" x14ac:dyDescent="0.2">
      <c r="A115" s="116" t="s">
        <v>286</v>
      </c>
      <c r="B115" s="184">
        <v>715</v>
      </c>
      <c r="C115" s="137" t="s">
        <v>237</v>
      </c>
      <c r="D115" s="137" t="s">
        <v>193</v>
      </c>
      <c r="E115" s="137" t="s">
        <v>380</v>
      </c>
      <c r="F115" s="294"/>
      <c r="G115" s="82">
        <f t="shared" si="3"/>
        <v>809.9</v>
      </c>
      <c r="H115" s="82">
        <f>H116</f>
        <v>628.5</v>
      </c>
      <c r="I115" s="138">
        <f>H115/G115</f>
        <v>0.77602173107791084</v>
      </c>
    </row>
    <row r="116" spans="1:13" s="114" customFormat="1" ht="76.5" x14ac:dyDescent="0.2">
      <c r="A116" s="116" t="s">
        <v>216</v>
      </c>
      <c r="B116" s="278">
        <v>715</v>
      </c>
      <c r="C116" s="99" t="s">
        <v>237</v>
      </c>
      <c r="D116" s="99" t="s">
        <v>193</v>
      </c>
      <c r="E116" s="99" t="s">
        <v>287</v>
      </c>
      <c r="F116" s="245"/>
      <c r="G116" s="94">
        <f>G118++G126+G123</f>
        <v>809.9</v>
      </c>
      <c r="H116" s="94">
        <f>H118+H126+H123</f>
        <v>628.5</v>
      </c>
      <c r="I116" s="101">
        <f>H116/G116</f>
        <v>0.77602173107791084</v>
      </c>
    </row>
    <row r="117" spans="1:13" s="130" customFormat="1" ht="13.5" hidden="1" customHeight="1" x14ac:dyDescent="0.25">
      <c r="A117" s="182" t="s">
        <v>238</v>
      </c>
      <c r="B117" s="278"/>
      <c r="C117" s="99" t="s">
        <v>237</v>
      </c>
      <c r="D117" s="99" t="s">
        <v>193</v>
      </c>
      <c r="E117" s="99" t="s">
        <v>241</v>
      </c>
      <c r="F117" s="99"/>
      <c r="G117" s="100"/>
      <c r="H117" s="126"/>
      <c r="I117" s="79" t="e">
        <f>#REF!/#REF!</f>
        <v>#REF!</v>
      </c>
    </row>
    <row r="118" spans="1:13" s="114" customFormat="1" ht="28.5" customHeight="1" x14ac:dyDescent="0.2">
      <c r="A118" s="103" t="s">
        <v>240</v>
      </c>
      <c r="B118" s="245">
        <v>715</v>
      </c>
      <c r="C118" s="99" t="s">
        <v>237</v>
      </c>
      <c r="D118" s="99" t="s">
        <v>193</v>
      </c>
      <c r="E118" s="99" t="s">
        <v>241</v>
      </c>
      <c r="F118" s="99" t="s">
        <v>221</v>
      </c>
      <c r="G118" s="100">
        <v>262.3</v>
      </c>
      <c r="H118" s="300">
        <v>81</v>
      </c>
      <c r="I118" s="101">
        <f>H118/G118</f>
        <v>0.30880670987418984</v>
      </c>
    </row>
    <row r="119" spans="1:13" s="97" customFormat="1" hidden="1" x14ac:dyDescent="0.2">
      <c r="A119" s="295" t="s">
        <v>222</v>
      </c>
      <c r="B119" s="298"/>
      <c r="C119" s="179" t="s">
        <v>229</v>
      </c>
      <c r="D119" s="179" t="s">
        <v>193</v>
      </c>
      <c r="E119" s="179" t="s">
        <v>239</v>
      </c>
      <c r="F119" s="179" t="s">
        <v>223</v>
      </c>
      <c r="G119" s="357"/>
      <c r="H119" s="94"/>
      <c r="I119" s="101" t="e">
        <f t="shared" ref="I119:I123" si="4">H119/G119</f>
        <v>#DIV/0!</v>
      </c>
    </row>
    <row r="120" spans="1:13" s="97" customFormat="1" hidden="1" x14ac:dyDescent="0.2">
      <c r="A120" s="276" t="s">
        <v>242</v>
      </c>
      <c r="B120" s="279"/>
      <c r="C120" s="179" t="s">
        <v>237</v>
      </c>
      <c r="D120" s="179" t="s">
        <v>193</v>
      </c>
      <c r="E120" s="179" t="s">
        <v>243</v>
      </c>
      <c r="F120" s="179"/>
      <c r="G120" s="357"/>
      <c r="H120" s="94"/>
      <c r="I120" s="101" t="e">
        <f t="shared" si="4"/>
        <v>#DIV/0!</v>
      </c>
    </row>
    <row r="121" spans="1:13" s="114" customFormat="1" hidden="1" x14ac:dyDescent="0.2">
      <c r="A121" s="295" t="s">
        <v>222</v>
      </c>
      <c r="B121" s="298"/>
      <c r="C121" s="179" t="s">
        <v>229</v>
      </c>
      <c r="D121" s="179" t="s">
        <v>193</v>
      </c>
      <c r="E121" s="179" t="s">
        <v>243</v>
      </c>
      <c r="F121" s="179" t="s">
        <v>223</v>
      </c>
      <c r="G121" s="357"/>
      <c r="H121" s="94"/>
      <c r="I121" s="101" t="e">
        <f t="shared" si="4"/>
        <v>#DIV/0!</v>
      </c>
      <c r="M121" s="159"/>
    </row>
    <row r="122" spans="1:13" s="114" customFormat="1" hidden="1" x14ac:dyDescent="0.2">
      <c r="A122" s="276" t="s">
        <v>245</v>
      </c>
      <c r="B122" s="279"/>
      <c r="C122" s="179" t="s">
        <v>237</v>
      </c>
      <c r="D122" s="179" t="s">
        <v>193</v>
      </c>
      <c r="E122" s="179" t="s">
        <v>246</v>
      </c>
      <c r="F122" s="179"/>
      <c r="G122" s="357"/>
      <c r="H122" s="94"/>
      <c r="I122" s="101" t="e">
        <f t="shared" si="4"/>
        <v>#DIV/0!</v>
      </c>
    </row>
    <row r="123" spans="1:13" s="114" customFormat="1" ht="12.75" customHeight="1" x14ac:dyDescent="0.2">
      <c r="A123" s="182" t="s">
        <v>259</v>
      </c>
      <c r="B123" s="245"/>
      <c r="C123" s="99" t="s">
        <v>237</v>
      </c>
      <c r="D123" s="99" t="s">
        <v>193</v>
      </c>
      <c r="E123" s="99" t="s">
        <v>429</v>
      </c>
      <c r="F123" s="99" t="s">
        <v>221</v>
      </c>
      <c r="G123" s="100">
        <v>11.6</v>
      </c>
      <c r="H123" s="94">
        <v>11.6</v>
      </c>
      <c r="I123" s="101">
        <f t="shared" si="4"/>
        <v>1</v>
      </c>
    </row>
    <row r="124" spans="1:13" s="158" customFormat="1" ht="141.75" hidden="1" customHeight="1" x14ac:dyDescent="0.2">
      <c r="A124" s="295" t="s">
        <v>222</v>
      </c>
      <c r="B124" s="298"/>
      <c r="C124" s="179" t="s">
        <v>229</v>
      </c>
      <c r="D124" s="179" t="s">
        <v>193</v>
      </c>
      <c r="E124" s="179" t="s">
        <v>246</v>
      </c>
      <c r="F124" s="179" t="s">
        <v>223</v>
      </c>
      <c r="G124" s="357"/>
      <c r="H124" s="94"/>
      <c r="I124" s="101" t="e">
        <f>#REF!/#REF!</f>
        <v>#REF!</v>
      </c>
    </row>
    <row r="125" spans="1:13" s="114" customFormat="1" ht="25.5" hidden="1" x14ac:dyDescent="0.2">
      <c r="A125" s="276" t="s">
        <v>247</v>
      </c>
      <c r="B125" s="279"/>
      <c r="C125" s="179" t="s">
        <v>237</v>
      </c>
      <c r="D125" s="179" t="s">
        <v>193</v>
      </c>
      <c r="E125" s="179" t="s">
        <v>248</v>
      </c>
      <c r="F125" s="179"/>
      <c r="G125" s="357"/>
      <c r="H125" s="94"/>
      <c r="I125" s="101" t="e">
        <f>#REF!/#REF!</f>
        <v>#REF!</v>
      </c>
    </row>
    <row r="126" spans="1:13" s="114" customFormat="1" ht="38.25" x14ac:dyDescent="0.2">
      <c r="A126" s="103" t="s">
        <v>260</v>
      </c>
      <c r="B126" s="245">
        <v>715</v>
      </c>
      <c r="C126" s="99" t="s">
        <v>237</v>
      </c>
      <c r="D126" s="99" t="s">
        <v>193</v>
      </c>
      <c r="E126" s="99" t="s">
        <v>261</v>
      </c>
      <c r="F126" s="99" t="s">
        <v>221</v>
      </c>
      <c r="G126" s="100">
        <v>536</v>
      </c>
      <c r="H126" s="94">
        <v>535.9</v>
      </c>
      <c r="I126" s="101">
        <f>G126/H126</f>
        <v>1.000186601977981</v>
      </c>
    </row>
    <row r="127" spans="1:13" s="114" customFormat="1" hidden="1" x14ac:dyDescent="0.2">
      <c r="A127" s="295" t="s">
        <v>222</v>
      </c>
      <c r="B127" s="295"/>
      <c r="C127" s="284" t="s">
        <v>229</v>
      </c>
      <c r="D127" s="284" t="s">
        <v>193</v>
      </c>
      <c r="E127" s="284" t="s">
        <v>248</v>
      </c>
      <c r="F127" s="284" t="s">
        <v>223</v>
      </c>
      <c r="G127" s="284"/>
      <c r="H127" s="94"/>
      <c r="I127" s="79" t="e">
        <f>#REF!/#REF!</f>
        <v>#REF!</v>
      </c>
    </row>
    <row r="128" spans="1:13" s="114" customFormat="1" ht="25.5" hidden="1" x14ac:dyDescent="0.2">
      <c r="A128" s="112" t="s">
        <v>381</v>
      </c>
      <c r="B128" s="190"/>
      <c r="C128" s="137" t="s">
        <v>229</v>
      </c>
      <c r="D128" s="137" t="s">
        <v>229</v>
      </c>
      <c r="E128" s="137"/>
      <c r="F128" s="137"/>
      <c r="G128" s="137"/>
      <c r="H128" s="94"/>
      <c r="I128" s="79" t="e">
        <f>#REF!/#REF!</f>
        <v>#REF!</v>
      </c>
    </row>
    <row r="129" spans="1:9" hidden="1" x14ac:dyDescent="0.2">
      <c r="A129" s="116" t="s">
        <v>286</v>
      </c>
      <c r="B129" s="199"/>
      <c r="C129" s="108" t="s">
        <v>229</v>
      </c>
      <c r="D129" s="108" t="s">
        <v>229</v>
      </c>
      <c r="E129" s="108" t="s">
        <v>370</v>
      </c>
      <c r="F129" s="108"/>
      <c r="G129" s="108"/>
      <c r="H129" s="169"/>
      <c r="I129" s="79" t="e">
        <f>#REF!/#REF!</f>
        <v>#REF!</v>
      </c>
    </row>
    <row r="130" spans="1:9" ht="76.5" hidden="1" x14ac:dyDescent="0.2">
      <c r="A130" s="116" t="s">
        <v>216</v>
      </c>
      <c r="B130" s="199"/>
      <c r="C130" s="108" t="s">
        <v>229</v>
      </c>
      <c r="D130" s="108" t="s">
        <v>229</v>
      </c>
      <c r="E130" s="108" t="s">
        <v>371</v>
      </c>
      <c r="F130" s="108"/>
      <c r="G130" s="108"/>
      <c r="H130" s="169"/>
      <c r="I130" s="79" t="e">
        <f>#REF!/#REF!</f>
        <v>#REF!</v>
      </c>
    </row>
    <row r="131" spans="1:9" ht="51" hidden="1" x14ac:dyDescent="0.2">
      <c r="A131" s="182" t="s">
        <v>382</v>
      </c>
      <c r="B131" s="199"/>
      <c r="C131" s="108" t="s">
        <v>229</v>
      </c>
      <c r="D131" s="108" t="s">
        <v>229</v>
      </c>
      <c r="E131" s="108" t="s">
        <v>383</v>
      </c>
      <c r="F131" s="108" t="s">
        <v>221</v>
      </c>
      <c r="G131" s="217"/>
      <c r="H131" s="165"/>
      <c r="I131" s="79" t="e">
        <f>#REF!/#REF!</f>
        <v>#REF!</v>
      </c>
    </row>
    <row r="132" spans="1:9" ht="13.5" hidden="1" x14ac:dyDescent="0.2">
      <c r="A132" s="201" t="s">
        <v>250</v>
      </c>
      <c r="B132" s="201"/>
      <c r="C132" s="202" t="s">
        <v>251</v>
      </c>
      <c r="D132" s="202"/>
      <c r="E132" s="202"/>
      <c r="F132" s="202"/>
      <c r="G132" s="350"/>
      <c r="H132" s="165"/>
      <c r="I132" s="79" t="e">
        <f>#REF!/#REF!</f>
        <v>#REF!</v>
      </c>
    </row>
    <row r="133" spans="1:9" hidden="1" x14ac:dyDescent="0.2">
      <c r="A133" s="198" t="s">
        <v>384</v>
      </c>
      <c r="B133" s="198"/>
      <c r="C133" s="205" t="s">
        <v>251</v>
      </c>
      <c r="D133" s="205" t="s">
        <v>120</v>
      </c>
      <c r="E133" s="205"/>
      <c r="F133" s="205"/>
      <c r="G133" s="351"/>
      <c r="H133" s="165"/>
      <c r="I133" s="79" t="e">
        <f>#REF!/#REF!</f>
        <v>#REF!</v>
      </c>
    </row>
    <row r="134" spans="1:9" hidden="1" x14ac:dyDescent="0.2">
      <c r="A134" s="116" t="s">
        <v>286</v>
      </c>
      <c r="B134" s="182"/>
      <c r="C134" s="108" t="s">
        <v>251</v>
      </c>
      <c r="D134" s="108" t="s">
        <v>120</v>
      </c>
      <c r="E134" s="108" t="s">
        <v>370</v>
      </c>
      <c r="F134" s="208"/>
      <c r="G134" s="352"/>
      <c r="H134" s="165"/>
      <c r="I134" s="79" t="e">
        <f>#REF!/#REF!</f>
        <v>#REF!</v>
      </c>
    </row>
    <row r="135" spans="1:9" ht="51" hidden="1" x14ac:dyDescent="0.2">
      <c r="A135" s="116" t="s">
        <v>385</v>
      </c>
      <c r="B135" s="209"/>
      <c r="C135" s="108" t="s">
        <v>251</v>
      </c>
      <c r="D135" s="108" t="s">
        <v>120</v>
      </c>
      <c r="E135" s="208" t="s">
        <v>386</v>
      </c>
      <c r="F135" s="208"/>
      <c r="G135" s="352"/>
      <c r="H135" s="165"/>
      <c r="I135" s="79" t="e">
        <f>#REF!/#REF!</f>
        <v>#REF!</v>
      </c>
    </row>
    <row r="136" spans="1:9" ht="51" hidden="1" x14ac:dyDescent="0.2">
      <c r="A136" s="210" t="s">
        <v>387</v>
      </c>
      <c r="B136" s="210"/>
      <c r="C136" s="211" t="s">
        <v>251</v>
      </c>
      <c r="D136" s="211" t="s">
        <v>120</v>
      </c>
      <c r="E136" s="211" t="s">
        <v>388</v>
      </c>
      <c r="F136" s="211" t="s">
        <v>221</v>
      </c>
      <c r="G136" s="353"/>
      <c r="H136" s="165"/>
      <c r="I136" s="79" t="e">
        <f>#REF!/#REF!</f>
        <v>#REF!</v>
      </c>
    </row>
    <row r="137" spans="1:9" hidden="1" x14ac:dyDescent="0.2">
      <c r="A137" s="199" t="s">
        <v>220</v>
      </c>
      <c r="B137" s="199"/>
      <c r="C137" s="108" t="s">
        <v>251</v>
      </c>
      <c r="D137" s="108" t="s">
        <v>120</v>
      </c>
      <c r="E137" s="211" t="s">
        <v>256</v>
      </c>
      <c r="F137" s="108" t="s">
        <v>221</v>
      </c>
      <c r="G137" s="217"/>
      <c r="H137" s="165"/>
      <c r="I137" s="79" t="e">
        <f>#REF!/#REF!</f>
        <v>#REF!</v>
      </c>
    </row>
    <row r="138" spans="1:9" hidden="1" x14ac:dyDescent="0.2">
      <c r="A138" s="199" t="s">
        <v>222</v>
      </c>
      <c r="B138" s="199"/>
      <c r="C138" s="108" t="s">
        <v>251</v>
      </c>
      <c r="D138" s="108" t="s">
        <v>120</v>
      </c>
      <c r="E138" s="211" t="s">
        <v>256</v>
      </c>
      <c r="F138" s="108" t="s">
        <v>223</v>
      </c>
      <c r="G138" s="217"/>
      <c r="H138" s="165"/>
      <c r="I138" s="79" t="e">
        <f>#REF!/#REF!</f>
        <v>#REF!</v>
      </c>
    </row>
    <row r="139" spans="1:9" ht="63.75" hidden="1" x14ac:dyDescent="0.2">
      <c r="A139" s="182" t="s">
        <v>389</v>
      </c>
      <c r="B139" s="182"/>
      <c r="C139" s="208" t="s">
        <v>251</v>
      </c>
      <c r="D139" s="208" t="s">
        <v>120</v>
      </c>
      <c r="E139" s="108" t="s">
        <v>390</v>
      </c>
      <c r="F139" s="108" t="s">
        <v>221</v>
      </c>
      <c r="G139" s="217"/>
      <c r="H139" s="165"/>
      <c r="I139" s="79" t="e">
        <f>#REF!/#REF!</f>
        <v>#REF!</v>
      </c>
    </row>
    <row r="140" spans="1:9" ht="140.25" hidden="1" x14ac:dyDescent="0.2">
      <c r="A140" s="276" t="s">
        <v>257</v>
      </c>
      <c r="B140" s="276"/>
      <c r="C140" s="299" t="s">
        <v>251</v>
      </c>
      <c r="D140" s="299" t="s">
        <v>120</v>
      </c>
      <c r="E140" s="284" t="s">
        <v>258</v>
      </c>
      <c r="F140" s="299"/>
      <c r="G140" s="354"/>
      <c r="H140" s="165"/>
      <c r="I140" s="79" t="e">
        <f>#REF!/#REF!</f>
        <v>#REF!</v>
      </c>
    </row>
    <row r="141" spans="1:9" hidden="1" x14ac:dyDescent="0.2">
      <c r="A141" s="295" t="s">
        <v>220</v>
      </c>
      <c r="B141" s="295"/>
      <c r="C141" s="284" t="s">
        <v>251</v>
      </c>
      <c r="D141" s="284" t="s">
        <v>120</v>
      </c>
      <c r="E141" s="284" t="s">
        <v>258</v>
      </c>
      <c r="F141" s="284" t="s">
        <v>221</v>
      </c>
      <c r="G141" s="355"/>
      <c r="H141" s="165"/>
      <c r="I141" s="79" t="e">
        <f>#REF!/#REF!</f>
        <v>#REF!</v>
      </c>
    </row>
    <row r="142" spans="1:9" hidden="1" x14ac:dyDescent="0.2">
      <c r="A142" s="295" t="s">
        <v>222</v>
      </c>
      <c r="B142" s="295"/>
      <c r="C142" s="284" t="s">
        <v>251</v>
      </c>
      <c r="D142" s="284" t="s">
        <v>120</v>
      </c>
      <c r="E142" s="284" t="s">
        <v>258</v>
      </c>
      <c r="F142" s="284" t="s">
        <v>223</v>
      </c>
      <c r="G142" s="355"/>
      <c r="H142" s="165"/>
      <c r="I142" s="79" t="e">
        <f>#REF!/#REF!</f>
        <v>#REF!</v>
      </c>
    </row>
    <row r="143" spans="1:9" hidden="1" x14ac:dyDescent="0.2">
      <c r="C143" s="162"/>
      <c r="D143" s="162"/>
      <c r="E143" s="162"/>
      <c r="F143" s="163"/>
      <c r="G143" s="163"/>
      <c r="H143" s="165"/>
      <c r="I143" s="79" t="e">
        <f>#REF!/#REF!</f>
        <v>#REF!</v>
      </c>
    </row>
    <row r="144" spans="1:9" x14ac:dyDescent="0.2">
      <c r="C144" s="162"/>
      <c r="D144" s="162"/>
      <c r="E144" s="162"/>
      <c r="F144" s="163"/>
      <c r="G144" s="163"/>
      <c r="H144" s="165"/>
    </row>
    <row r="145" spans="3:8" x14ac:dyDescent="0.2">
      <c r="C145" s="162"/>
      <c r="D145" s="162"/>
      <c r="E145" s="162"/>
      <c r="F145" s="163"/>
      <c r="G145" s="163"/>
      <c r="H145" s="165"/>
    </row>
    <row r="146" spans="3:8" x14ac:dyDescent="0.2">
      <c r="C146" s="162"/>
      <c r="D146" s="162"/>
      <c r="E146" s="162"/>
      <c r="F146" s="163"/>
      <c r="G146" s="163"/>
      <c r="H146" s="165"/>
    </row>
    <row r="147" spans="3:8" x14ac:dyDescent="0.2">
      <c r="C147" s="162"/>
      <c r="D147" s="162"/>
      <c r="E147" s="162"/>
      <c r="F147" s="163"/>
      <c r="G147" s="163"/>
      <c r="H147" s="165"/>
    </row>
    <row r="148" spans="3:8" x14ac:dyDescent="0.2">
      <c r="C148" s="162"/>
      <c r="D148" s="162"/>
      <c r="E148" s="162"/>
      <c r="F148" s="163"/>
      <c r="G148" s="163"/>
      <c r="H148" s="165"/>
    </row>
    <row r="149" spans="3:8" x14ac:dyDescent="0.2">
      <c r="C149" s="162"/>
      <c r="D149" s="162"/>
      <c r="E149" s="162"/>
      <c r="F149" s="163"/>
      <c r="G149" s="163"/>
      <c r="H149" s="165"/>
    </row>
    <row r="150" spans="3:8" x14ac:dyDescent="0.2">
      <c r="C150" s="162"/>
      <c r="D150" s="162"/>
      <c r="E150" s="162"/>
      <c r="F150" s="163"/>
      <c r="G150" s="163"/>
      <c r="H150" s="165"/>
    </row>
    <row r="151" spans="3:8" x14ac:dyDescent="0.2">
      <c r="C151" s="162"/>
      <c r="D151" s="162"/>
      <c r="E151" s="162"/>
      <c r="F151" s="163"/>
      <c r="G151" s="163"/>
      <c r="H151" s="165"/>
    </row>
    <row r="152" spans="3:8" x14ac:dyDescent="0.2">
      <c r="C152" s="162"/>
      <c r="D152" s="162"/>
      <c r="E152" s="162"/>
      <c r="F152" s="163"/>
      <c r="G152" s="163"/>
      <c r="H152" s="165"/>
    </row>
    <row r="153" spans="3:8" x14ac:dyDescent="0.2">
      <c r="C153" s="162"/>
      <c r="D153" s="162"/>
      <c r="E153" s="162"/>
      <c r="F153" s="163"/>
      <c r="G153" s="163"/>
      <c r="H153" s="165"/>
    </row>
    <row r="154" spans="3:8" x14ac:dyDescent="0.2">
      <c r="C154" s="162"/>
      <c r="D154" s="162"/>
      <c r="E154" s="162"/>
      <c r="F154" s="163"/>
      <c r="G154" s="163"/>
      <c r="H154" s="165"/>
    </row>
    <row r="155" spans="3:8" x14ac:dyDescent="0.2">
      <c r="C155" s="162"/>
      <c r="D155" s="162"/>
      <c r="E155" s="162"/>
      <c r="F155" s="163"/>
      <c r="G155" s="163"/>
      <c r="H155" s="165"/>
    </row>
    <row r="156" spans="3:8" x14ac:dyDescent="0.2">
      <c r="C156" s="162"/>
      <c r="D156" s="162"/>
      <c r="E156" s="162"/>
      <c r="F156" s="163"/>
      <c r="G156" s="163"/>
      <c r="H156" s="165"/>
    </row>
    <row r="157" spans="3:8" x14ac:dyDescent="0.2">
      <c r="C157" s="162"/>
      <c r="D157" s="162"/>
      <c r="E157" s="162"/>
      <c r="F157" s="163"/>
      <c r="G157" s="163"/>
      <c r="H157" s="165"/>
    </row>
    <row r="158" spans="3:8" x14ac:dyDescent="0.2">
      <c r="C158" s="162"/>
      <c r="D158" s="162"/>
      <c r="E158" s="162"/>
      <c r="F158" s="163"/>
      <c r="G158" s="163"/>
      <c r="H158" s="165"/>
    </row>
    <row r="159" spans="3:8" x14ac:dyDescent="0.2">
      <c r="C159" s="162"/>
      <c r="D159" s="162"/>
      <c r="E159" s="162"/>
      <c r="F159" s="163"/>
      <c r="G159" s="163"/>
      <c r="H159" s="165"/>
    </row>
    <row r="160" spans="3:8" x14ac:dyDescent="0.2">
      <c r="C160" s="162"/>
      <c r="D160" s="162"/>
      <c r="E160" s="162"/>
      <c r="F160" s="163"/>
      <c r="G160" s="163"/>
      <c r="H160" s="165"/>
    </row>
    <row r="161" spans="3:8" x14ac:dyDescent="0.2">
      <c r="C161" s="162"/>
      <c r="D161" s="162"/>
      <c r="E161" s="162"/>
      <c r="F161" s="163"/>
      <c r="G161" s="163"/>
      <c r="H161" s="165"/>
    </row>
    <row r="162" spans="3:8" x14ac:dyDescent="0.2">
      <c r="C162" s="162"/>
      <c r="D162" s="162"/>
      <c r="E162" s="162"/>
      <c r="F162" s="163"/>
      <c r="G162" s="163"/>
      <c r="H162" s="165"/>
    </row>
    <row r="163" spans="3:8" x14ac:dyDescent="0.2">
      <c r="C163" s="162"/>
      <c r="D163" s="162"/>
      <c r="E163" s="162"/>
      <c r="F163" s="163"/>
      <c r="G163" s="163"/>
      <c r="H163" s="165"/>
    </row>
    <row r="164" spans="3:8" x14ac:dyDescent="0.2">
      <c r="C164" s="162"/>
      <c r="D164" s="162"/>
      <c r="E164" s="162"/>
      <c r="F164" s="163"/>
      <c r="G164" s="163"/>
      <c r="H164" s="165"/>
    </row>
    <row r="165" spans="3:8" x14ac:dyDescent="0.2">
      <c r="C165" s="162"/>
      <c r="D165" s="162"/>
      <c r="E165" s="162"/>
      <c r="F165" s="163"/>
      <c r="G165" s="163"/>
      <c r="H165" s="165"/>
    </row>
    <row r="166" spans="3:8" x14ac:dyDescent="0.2">
      <c r="C166" s="162"/>
      <c r="D166" s="162"/>
      <c r="E166" s="162"/>
      <c r="F166" s="163"/>
      <c r="G166" s="163"/>
      <c r="H166" s="165"/>
    </row>
    <row r="167" spans="3:8" x14ac:dyDescent="0.2">
      <c r="C167" s="162"/>
      <c r="D167" s="162"/>
      <c r="E167" s="162"/>
      <c r="F167" s="163"/>
      <c r="G167" s="163"/>
      <c r="H167" s="165"/>
    </row>
    <row r="168" spans="3:8" x14ac:dyDescent="0.2">
      <c r="C168" s="162"/>
      <c r="D168" s="162"/>
      <c r="E168" s="162"/>
      <c r="F168" s="163"/>
      <c r="G168" s="163"/>
      <c r="H168" s="165"/>
    </row>
    <row r="169" spans="3:8" x14ac:dyDescent="0.2">
      <c r="C169" s="162"/>
      <c r="D169" s="162"/>
      <c r="E169" s="162"/>
      <c r="F169" s="163"/>
      <c r="G169" s="163"/>
      <c r="H169" s="165"/>
    </row>
    <row r="170" spans="3:8" x14ac:dyDescent="0.2">
      <c r="C170" s="162"/>
      <c r="D170" s="162"/>
      <c r="E170" s="162"/>
      <c r="F170" s="163"/>
      <c r="G170" s="163"/>
      <c r="H170" s="165"/>
    </row>
    <row r="171" spans="3:8" x14ac:dyDescent="0.2">
      <c r="C171" s="162"/>
      <c r="D171" s="162"/>
      <c r="E171" s="162"/>
      <c r="F171" s="163"/>
      <c r="G171" s="163"/>
      <c r="H171" s="165"/>
    </row>
    <row r="172" spans="3:8" x14ac:dyDescent="0.2">
      <c r="C172" s="162"/>
      <c r="D172" s="162"/>
      <c r="E172" s="162"/>
      <c r="F172" s="163"/>
      <c r="G172" s="163"/>
      <c r="H172" s="165"/>
    </row>
    <row r="173" spans="3:8" x14ac:dyDescent="0.2">
      <c r="C173" s="162"/>
      <c r="D173" s="162"/>
      <c r="E173" s="162"/>
      <c r="F173" s="163"/>
      <c r="G173" s="163"/>
      <c r="H173" s="165"/>
    </row>
    <row r="174" spans="3:8" x14ac:dyDescent="0.2">
      <c r="C174" s="162"/>
      <c r="D174" s="162"/>
      <c r="E174" s="162"/>
      <c r="F174" s="163"/>
      <c r="G174" s="163"/>
      <c r="H174" s="165"/>
    </row>
    <row r="175" spans="3:8" x14ac:dyDescent="0.2">
      <c r="C175" s="162"/>
      <c r="D175" s="162"/>
      <c r="E175" s="162"/>
      <c r="F175" s="163"/>
      <c r="G175" s="163"/>
      <c r="H175" s="165"/>
    </row>
    <row r="176" spans="3:8" x14ac:dyDescent="0.2">
      <c r="C176" s="162"/>
      <c r="D176" s="162"/>
      <c r="E176" s="162"/>
      <c r="F176" s="163"/>
      <c r="G176" s="163"/>
      <c r="H176" s="165"/>
    </row>
    <row r="177" spans="3:8" x14ac:dyDescent="0.2">
      <c r="C177" s="162"/>
      <c r="D177" s="162"/>
      <c r="E177" s="162"/>
      <c r="F177" s="163"/>
      <c r="G177" s="163"/>
      <c r="H177" s="165"/>
    </row>
    <row r="178" spans="3:8" x14ac:dyDescent="0.2">
      <c r="C178" s="162"/>
      <c r="D178" s="162"/>
      <c r="E178" s="162"/>
      <c r="F178" s="163"/>
      <c r="G178" s="163"/>
      <c r="H178" s="165"/>
    </row>
    <row r="179" spans="3:8" x14ac:dyDescent="0.2">
      <c r="C179" s="162"/>
      <c r="D179" s="162"/>
      <c r="E179" s="162"/>
      <c r="F179" s="163"/>
      <c r="G179" s="163"/>
      <c r="H179" s="165"/>
    </row>
    <row r="180" spans="3:8" x14ac:dyDescent="0.2">
      <c r="C180" s="162"/>
      <c r="D180" s="162"/>
      <c r="E180" s="162"/>
      <c r="F180" s="163"/>
      <c r="G180" s="163"/>
      <c r="H180" s="165"/>
    </row>
    <row r="181" spans="3:8" x14ac:dyDescent="0.2">
      <c r="C181" s="162"/>
      <c r="D181" s="162"/>
      <c r="E181" s="162"/>
      <c r="F181" s="163"/>
      <c r="G181" s="163"/>
      <c r="H181" s="165"/>
    </row>
    <row r="182" spans="3:8" x14ac:dyDescent="0.2">
      <c r="C182" s="162"/>
      <c r="D182" s="162"/>
      <c r="E182" s="162"/>
      <c r="F182" s="163"/>
      <c r="G182" s="163"/>
      <c r="H182" s="165"/>
    </row>
    <row r="183" spans="3:8" x14ac:dyDescent="0.2">
      <c r="C183" s="162"/>
      <c r="D183" s="162"/>
      <c r="E183" s="162"/>
      <c r="F183" s="163"/>
      <c r="G183" s="163"/>
      <c r="H183" s="165"/>
    </row>
    <row r="184" spans="3:8" x14ac:dyDescent="0.2">
      <c r="C184" s="162"/>
      <c r="D184" s="162"/>
      <c r="E184" s="162"/>
      <c r="F184" s="163"/>
      <c r="G184" s="163"/>
      <c r="H184" s="165"/>
    </row>
    <row r="185" spans="3:8" x14ac:dyDescent="0.2">
      <c r="C185" s="162"/>
      <c r="D185" s="162"/>
      <c r="E185" s="162"/>
      <c r="F185" s="163"/>
      <c r="G185" s="163"/>
      <c r="H185" s="165"/>
    </row>
    <row r="186" spans="3:8" x14ac:dyDescent="0.2">
      <c r="C186" s="162"/>
      <c r="D186" s="162"/>
      <c r="E186" s="162"/>
      <c r="F186" s="163"/>
      <c r="G186" s="163"/>
      <c r="H186" s="165"/>
    </row>
    <row r="187" spans="3:8" x14ac:dyDescent="0.2">
      <c r="C187" s="162"/>
      <c r="D187" s="162"/>
      <c r="E187" s="162"/>
      <c r="F187" s="163"/>
      <c r="G187" s="163"/>
      <c r="H187" s="165"/>
    </row>
    <row r="188" spans="3:8" x14ac:dyDescent="0.2">
      <c r="C188" s="162"/>
      <c r="D188" s="162"/>
      <c r="E188" s="162"/>
      <c r="F188" s="163"/>
      <c r="G188" s="163"/>
      <c r="H188" s="165"/>
    </row>
    <row r="189" spans="3:8" x14ac:dyDescent="0.2">
      <c r="C189" s="162"/>
      <c r="D189" s="162"/>
      <c r="E189" s="162"/>
      <c r="F189" s="163"/>
      <c r="G189" s="163"/>
      <c r="H189" s="165"/>
    </row>
    <row r="190" spans="3:8" x14ac:dyDescent="0.2">
      <c r="C190" s="162"/>
      <c r="D190" s="162"/>
      <c r="E190" s="162"/>
      <c r="F190" s="163"/>
      <c r="G190" s="163"/>
      <c r="H190" s="165"/>
    </row>
    <row r="191" spans="3:8" x14ac:dyDescent="0.2">
      <c r="C191" s="162"/>
      <c r="D191" s="162"/>
      <c r="E191" s="162"/>
      <c r="F191" s="163"/>
      <c r="G191" s="163"/>
      <c r="H191" s="165"/>
    </row>
    <row r="192" spans="3:8" x14ac:dyDescent="0.2">
      <c r="C192" s="162"/>
      <c r="D192" s="162"/>
      <c r="E192" s="162"/>
      <c r="F192" s="163"/>
      <c r="G192" s="163"/>
      <c r="H192" s="165"/>
    </row>
    <row r="193" spans="3:8" x14ac:dyDescent="0.2">
      <c r="C193" s="162"/>
      <c r="D193" s="162"/>
      <c r="E193" s="162"/>
      <c r="F193" s="163"/>
      <c r="G193" s="163"/>
      <c r="H193" s="165"/>
    </row>
    <row r="194" spans="3:8" x14ac:dyDescent="0.2">
      <c r="C194" s="162"/>
      <c r="D194" s="162"/>
      <c r="E194" s="162"/>
      <c r="F194" s="163"/>
      <c r="G194" s="163"/>
      <c r="H194" s="165"/>
    </row>
    <row r="195" spans="3:8" x14ac:dyDescent="0.2">
      <c r="C195" s="162"/>
      <c r="D195" s="162"/>
      <c r="E195" s="162"/>
      <c r="F195" s="163"/>
      <c r="G195" s="163"/>
      <c r="H195" s="165"/>
    </row>
    <row r="196" spans="3:8" x14ac:dyDescent="0.2">
      <c r="C196" s="162"/>
      <c r="D196" s="162"/>
      <c r="E196" s="162"/>
      <c r="F196" s="163"/>
      <c r="G196" s="163"/>
      <c r="H196" s="165"/>
    </row>
    <row r="197" spans="3:8" x14ac:dyDescent="0.2">
      <c r="C197" s="162"/>
      <c r="D197" s="162"/>
      <c r="E197" s="162"/>
      <c r="F197" s="163"/>
      <c r="G197" s="163"/>
      <c r="H197" s="165"/>
    </row>
    <row r="198" spans="3:8" x14ac:dyDescent="0.2">
      <c r="C198" s="162"/>
      <c r="D198" s="162"/>
      <c r="E198" s="162"/>
      <c r="F198" s="163"/>
      <c r="G198" s="163"/>
      <c r="H198" s="165"/>
    </row>
    <row r="199" spans="3:8" x14ac:dyDescent="0.2">
      <c r="C199" s="162"/>
      <c r="D199" s="162"/>
      <c r="E199" s="162"/>
      <c r="F199" s="163"/>
      <c r="G199" s="163"/>
      <c r="H199" s="165"/>
    </row>
    <row r="200" spans="3:8" x14ac:dyDescent="0.2">
      <c r="C200" s="162"/>
      <c r="D200" s="162"/>
      <c r="E200" s="162"/>
      <c r="F200" s="163"/>
      <c r="G200" s="163"/>
      <c r="H200" s="165"/>
    </row>
    <row r="201" spans="3:8" x14ac:dyDescent="0.2">
      <c r="C201" s="162"/>
      <c r="D201" s="162"/>
      <c r="E201" s="162"/>
      <c r="F201" s="163"/>
      <c r="G201" s="163"/>
      <c r="H201" s="165"/>
    </row>
    <row r="202" spans="3:8" x14ac:dyDescent="0.2">
      <c r="C202" s="162"/>
      <c r="D202" s="162"/>
      <c r="E202" s="162"/>
      <c r="F202" s="163"/>
      <c r="G202" s="163"/>
      <c r="H202" s="165"/>
    </row>
    <row r="203" spans="3:8" x14ac:dyDescent="0.2">
      <c r="C203" s="162"/>
      <c r="D203" s="162"/>
      <c r="E203" s="162"/>
      <c r="F203" s="163"/>
      <c r="G203" s="163"/>
      <c r="H203" s="165"/>
    </row>
    <row r="204" spans="3:8" x14ac:dyDescent="0.2">
      <c r="C204" s="162"/>
      <c r="D204" s="162"/>
      <c r="E204" s="162"/>
      <c r="F204" s="163"/>
      <c r="G204" s="163"/>
      <c r="H204" s="165"/>
    </row>
    <row r="205" spans="3:8" x14ac:dyDescent="0.2">
      <c r="C205" s="162"/>
      <c r="D205" s="162"/>
      <c r="E205" s="162"/>
      <c r="F205" s="163"/>
      <c r="G205" s="163"/>
      <c r="H205" s="165"/>
    </row>
    <row r="206" spans="3:8" x14ac:dyDescent="0.2">
      <c r="C206" s="162"/>
      <c r="D206" s="162"/>
      <c r="E206" s="162"/>
      <c r="F206" s="163"/>
      <c r="G206" s="163"/>
      <c r="H206" s="165"/>
    </row>
    <row r="207" spans="3:8" x14ac:dyDescent="0.2">
      <c r="C207" s="162"/>
      <c r="D207" s="162"/>
      <c r="E207" s="162"/>
      <c r="F207" s="163"/>
      <c r="G207" s="163"/>
      <c r="H207" s="165"/>
    </row>
    <row r="208" spans="3:8" x14ac:dyDescent="0.2">
      <c r="C208" s="162"/>
      <c r="D208" s="162"/>
      <c r="E208" s="162"/>
      <c r="F208" s="163"/>
      <c r="G208" s="163"/>
      <c r="H208" s="165"/>
    </row>
    <row r="209" spans="3:8" x14ac:dyDescent="0.2">
      <c r="C209" s="162"/>
      <c r="D209" s="162"/>
      <c r="E209" s="162"/>
      <c r="F209" s="163"/>
      <c r="G209" s="163"/>
      <c r="H209" s="165"/>
    </row>
    <row r="210" spans="3:8" x14ac:dyDescent="0.2">
      <c r="C210" s="162"/>
      <c r="D210" s="162"/>
      <c r="E210" s="162"/>
      <c r="F210" s="163"/>
      <c r="G210" s="163"/>
      <c r="H210" s="165"/>
    </row>
    <row r="211" spans="3:8" x14ac:dyDescent="0.2">
      <c r="C211" s="162"/>
      <c r="D211" s="162"/>
      <c r="E211" s="162"/>
      <c r="F211" s="163"/>
      <c r="G211" s="163"/>
      <c r="H211" s="165"/>
    </row>
    <row r="212" spans="3:8" x14ac:dyDescent="0.2">
      <c r="C212" s="162"/>
      <c r="D212" s="162"/>
      <c r="E212" s="162"/>
      <c r="F212" s="163"/>
      <c r="G212" s="163"/>
      <c r="H212" s="165"/>
    </row>
    <row r="213" spans="3:8" x14ac:dyDescent="0.2">
      <c r="C213" s="162"/>
      <c r="D213" s="162"/>
      <c r="E213" s="162"/>
      <c r="F213" s="163"/>
      <c r="G213" s="163"/>
      <c r="H213" s="165"/>
    </row>
    <row r="214" spans="3:8" x14ac:dyDescent="0.2">
      <c r="C214" s="162"/>
      <c r="D214" s="162"/>
      <c r="E214" s="162"/>
      <c r="F214" s="163"/>
      <c r="G214" s="163"/>
      <c r="H214" s="165"/>
    </row>
    <row r="215" spans="3:8" x14ac:dyDescent="0.2">
      <c r="C215" s="162"/>
      <c r="D215" s="162"/>
      <c r="E215" s="162"/>
      <c r="F215" s="163"/>
      <c r="G215" s="163"/>
      <c r="H215" s="165"/>
    </row>
    <row r="216" spans="3:8" x14ac:dyDescent="0.2">
      <c r="C216" s="162"/>
      <c r="D216" s="162"/>
      <c r="E216" s="162"/>
      <c r="F216" s="163"/>
      <c r="G216" s="163"/>
      <c r="H216" s="165"/>
    </row>
    <row r="217" spans="3:8" x14ac:dyDescent="0.2">
      <c r="C217" s="162"/>
      <c r="D217" s="162"/>
      <c r="E217" s="162"/>
      <c r="F217" s="163"/>
      <c r="G217" s="163"/>
      <c r="H217" s="165"/>
    </row>
    <row r="218" spans="3:8" x14ac:dyDescent="0.2">
      <c r="C218" s="162"/>
      <c r="D218" s="162"/>
      <c r="E218" s="162"/>
      <c r="F218" s="163"/>
      <c r="G218" s="163"/>
      <c r="H218" s="165"/>
    </row>
    <row r="219" spans="3:8" x14ac:dyDescent="0.2">
      <c r="C219" s="162"/>
      <c r="D219" s="162"/>
      <c r="E219" s="162"/>
      <c r="F219" s="163"/>
      <c r="G219" s="163"/>
      <c r="H219" s="165"/>
    </row>
    <row r="220" spans="3:8" x14ac:dyDescent="0.2">
      <c r="C220" s="162"/>
      <c r="D220" s="162"/>
      <c r="E220" s="162"/>
      <c r="F220" s="163"/>
      <c r="G220" s="163"/>
      <c r="H220" s="165"/>
    </row>
    <row r="221" spans="3:8" x14ac:dyDescent="0.2">
      <c r="C221" s="162"/>
      <c r="D221" s="162"/>
      <c r="E221" s="162"/>
      <c r="F221" s="163"/>
      <c r="G221" s="163"/>
      <c r="H221" s="165"/>
    </row>
    <row r="222" spans="3:8" x14ac:dyDescent="0.2">
      <c r="C222" s="162"/>
      <c r="D222" s="162"/>
      <c r="E222" s="162"/>
      <c r="F222" s="163"/>
      <c r="G222" s="163"/>
      <c r="H222" s="165"/>
    </row>
    <row r="223" spans="3:8" x14ac:dyDescent="0.2">
      <c r="C223" s="162"/>
      <c r="D223" s="162"/>
      <c r="E223" s="162"/>
      <c r="F223" s="163"/>
      <c r="G223" s="163"/>
      <c r="H223" s="165"/>
    </row>
    <row r="224" spans="3:8" x14ac:dyDescent="0.2">
      <c r="C224" s="162"/>
      <c r="D224" s="162"/>
      <c r="E224" s="162"/>
      <c r="F224" s="163"/>
      <c r="G224" s="163"/>
      <c r="H224" s="165"/>
    </row>
    <row r="225" spans="3:8" x14ac:dyDescent="0.2">
      <c r="C225" s="162"/>
      <c r="D225" s="162"/>
      <c r="E225" s="162"/>
      <c r="F225" s="163"/>
      <c r="G225" s="163"/>
      <c r="H225" s="165"/>
    </row>
    <row r="226" spans="3:8" x14ac:dyDescent="0.2">
      <c r="C226" s="162"/>
      <c r="D226" s="162"/>
      <c r="E226" s="162"/>
      <c r="F226" s="163"/>
      <c r="G226" s="163"/>
      <c r="H226" s="165"/>
    </row>
    <row r="227" spans="3:8" x14ac:dyDescent="0.2">
      <c r="C227" s="162"/>
      <c r="D227" s="162"/>
      <c r="E227" s="162"/>
      <c r="F227" s="163"/>
      <c r="G227" s="163"/>
      <c r="H227" s="165"/>
    </row>
    <row r="228" spans="3:8" x14ac:dyDescent="0.2">
      <c r="C228" s="162"/>
      <c r="D228" s="162"/>
      <c r="E228" s="162"/>
      <c r="F228" s="163"/>
      <c r="G228" s="163"/>
      <c r="H228" s="165"/>
    </row>
    <row r="229" spans="3:8" x14ac:dyDescent="0.2">
      <c r="C229" s="162"/>
      <c r="D229" s="162"/>
      <c r="E229" s="162"/>
      <c r="F229" s="163"/>
      <c r="G229" s="163"/>
      <c r="H229" s="165"/>
    </row>
    <row r="230" spans="3:8" x14ac:dyDescent="0.2">
      <c r="C230" s="162"/>
      <c r="D230" s="162"/>
      <c r="E230" s="162"/>
      <c r="F230" s="163"/>
      <c r="G230" s="163"/>
      <c r="H230" s="165"/>
    </row>
    <row r="231" spans="3:8" x14ac:dyDescent="0.2">
      <c r="C231" s="162"/>
      <c r="D231" s="162"/>
      <c r="E231" s="162"/>
      <c r="F231" s="163"/>
      <c r="G231" s="163"/>
      <c r="H231" s="165"/>
    </row>
    <row r="232" spans="3:8" x14ac:dyDescent="0.2">
      <c r="C232" s="162"/>
      <c r="D232" s="162"/>
      <c r="E232" s="162"/>
      <c r="F232" s="163"/>
      <c r="G232" s="163"/>
      <c r="H232" s="165"/>
    </row>
    <row r="233" spans="3:8" x14ac:dyDescent="0.2">
      <c r="C233" s="162"/>
      <c r="D233" s="162"/>
      <c r="E233" s="162"/>
      <c r="F233" s="163"/>
      <c r="G233" s="163"/>
      <c r="H233" s="165"/>
    </row>
    <row r="234" spans="3:8" x14ac:dyDescent="0.2">
      <c r="C234" s="162"/>
      <c r="D234" s="162"/>
      <c r="E234" s="162"/>
      <c r="F234" s="163"/>
      <c r="G234" s="163"/>
      <c r="H234" s="165"/>
    </row>
    <row r="235" spans="3:8" x14ac:dyDescent="0.2">
      <c r="C235" s="162"/>
      <c r="D235" s="162"/>
      <c r="E235" s="162"/>
      <c r="F235" s="163"/>
      <c r="G235" s="163"/>
      <c r="H235" s="165"/>
    </row>
    <row r="236" spans="3:8" x14ac:dyDescent="0.2">
      <c r="C236" s="162"/>
      <c r="D236" s="162"/>
      <c r="E236" s="162"/>
      <c r="F236" s="163"/>
      <c r="G236" s="163"/>
      <c r="H236" s="165"/>
    </row>
    <row r="237" spans="3:8" x14ac:dyDescent="0.2">
      <c r="C237" s="162"/>
      <c r="D237" s="162"/>
      <c r="E237" s="162"/>
      <c r="F237" s="163"/>
      <c r="G237" s="163"/>
      <c r="H237" s="165"/>
    </row>
    <row r="238" spans="3:8" x14ac:dyDescent="0.2">
      <c r="C238" s="162"/>
      <c r="D238" s="162"/>
      <c r="E238" s="162"/>
      <c r="F238" s="163"/>
      <c r="G238" s="163"/>
      <c r="H238" s="165"/>
    </row>
    <row r="239" spans="3:8" x14ac:dyDescent="0.2">
      <c r="C239" s="162"/>
      <c r="D239" s="162"/>
      <c r="E239" s="162"/>
      <c r="F239" s="163"/>
      <c r="G239" s="163"/>
      <c r="H239" s="165"/>
    </row>
    <row r="240" spans="3:8" x14ac:dyDescent="0.2">
      <c r="C240" s="162"/>
      <c r="D240" s="162"/>
      <c r="E240" s="162"/>
      <c r="F240" s="163"/>
      <c r="G240" s="163"/>
      <c r="H240" s="165"/>
    </row>
    <row r="241" spans="3:8" x14ac:dyDescent="0.2">
      <c r="C241" s="162"/>
      <c r="D241" s="162"/>
      <c r="E241" s="162"/>
      <c r="F241" s="163"/>
      <c r="G241" s="163"/>
      <c r="H241" s="165"/>
    </row>
    <row r="242" spans="3:8" x14ac:dyDescent="0.2">
      <c r="C242" s="162"/>
      <c r="D242" s="162"/>
      <c r="E242" s="162"/>
      <c r="F242" s="163"/>
      <c r="G242" s="163"/>
      <c r="H242" s="165"/>
    </row>
    <row r="243" spans="3:8" x14ac:dyDescent="0.2">
      <c r="C243" s="162"/>
      <c r="D243" s="162"/>
      <c r="E243" s="162"/>
      <c r="F243" s="163"/>
      <c r="G243" s="163"/>
      <c r="H243" s="165"/>
    </row>
    <row r="244" spans="3:8" x14ac:dyDescent="0.2">
      <c r="C244" s="162"/>
      <c r="D244" s="162"/>
      <c r="E244" s="162"/>
      <c r="F244" s="163"/>
      <c r="G244" s="163"/>
      <c r="H244" s="165"/>
    </row>
    <row r="245" spans="3:8" x14ac:dyDescent="0.2">
      <c r="C245" s="162"/>
      <c r="D245" s="162"/>
      <c r="E245" s="162"/>
      <c r="F245" s="163"/>
      <c r="G245" s="163"/>
      <c r="H245" s="165"/>
    </row>
    <row r="246" spans="3:8" x14ac:dyDescent="0.2">
      <c r="C246" s="162"/>
      <c r="D246" s="162"/>
      <c r="E246" s="162"/>
      <c r="F246" s="163"/>
      <c r="G246" s="163"/>
      <c r="H246" s="165"/>
    </row>
    <row r="247" spans="3:8" x14ac:dyDescent="0.2">
      <c r="C247" s="162"/>
      <c r="D247" s="162"/>
      <c r="E247" s="162"/>
      <c r="F247" s="163"/>
      <c r="G247" s="163"/>
      <c r="H247" s="165"/>
    </row>
    <row r="248" spans="3:8" x14ac:dyDescent="0.2">
      <c r="C248" s="162"/>
      <c r="D248" s="162"/>
      <c r="E248" s="162"/>
      <c r="F248" s="163"/>
      <c r="G248" s="163"/>
      <c r="H248" s="165"/>
    </row>
    <row r="249" spans="3:8" x14ac:dyDescent="0.2">
      <c r="C249" s="162"/>
      <c r="D249" s="162"/>
      <c r="E249" s="162"/>
      <c r="F249" s="163"/>
      <c r="G249" s="163"/>
      <c r="H249" s="165"/>
    </row>
    <row r="250" spans="3:8" x14ac:dyDescent="0.2">
      <c r="C250" s="162"/>
      <c r="D250" s="162"/>
      <c r="E250" s="162"/>
      <c r="F250" s="163"/>
      <c r="G250" s="163"/>
      <c r="H250" s="165"/>
    </row>
    <row r="251" spans="3:8" x14ac:dyDescent="0.2">
      <c r="C251" s="162"/>
      <c r="D251" s="162"/>
      <c r="E251" s="162"/>
      <c r="F251" s="163"/>
      <c r="G251" s="163"/>
      <c r="H251" s="165"/>
    </row>
    <row r="252" spans="3:8" x14ac:dyDescent="0.2">
      <c r="C252" s="162"/>
      <c r="D252" s="162"/>
      <c r="E252" s="162"/>
      <c r="F252" s="163"/>
      <c r="G252" s="163"/>
      <c r="H252" s="165"/>
    </row>
    <row r="253" spans="3:8" x14ac:dyDescent="0.2">
      <c r="C253" s="162"/>
      <c r="D253" s="162"/>
      <c r="E253" s="162"/>
      <c r="F253" s="163"/>
      <c r="G253" s="163"/>
      <c r="H253" s="165"/>
    </row>
  </sheetData>
  <mergeCells count="7">
    <mergeCell ref="A8:I8"/>
    <mergeCell ref="D1:I1"/>
    <mergeCell ref="D2:I2"/>
    <mergeCell ref="D3:I3"/>
    <mergeCell ref="D4:I4"/>
    <mergeCell ref="D5:I5"/>
    <mergeCell ref="A7:I7"/>
  </mergeCells>
  <printOptions horizontalCentered="1"/>
  <pageMargins left="1.1811023622047245" right="0.39370078740157483" top="0.78740157480314965" bottom="0.78740157480314965" header="0" footer="0"/>
  <pageSetup paperSize="9" scale="77" fitToHeight="2" orientation="portrait" r:id="rId1"/>
  <headerFooter alignWithMargins="0"/>
  <rowBreaks count="1" manualBreakCount="1">
    <brk id="115" max="10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262"/>
  <sheetViews>
    <sheetView view="pageBreakPreview" topLeftCell="A4" zoomScaleNormal="100" zoomScaleSheetLayoutView="100" workbookViewId="0">
      <selection activeCell="C5" sqref="C5:O5"/>
    </sheetView>
  </sheetViews>
  <sheetFormatPr defaultRowHeight="12.75" x14ac:dyDescent="0.2"/>
  <cols>
    <col min="1" max="1" width="40.28515625" style="161" customWidth="1"/>
    <col min="2" max="2" width="5" style="59" customWidth="1"/>
    <col min="3" max="3" width="4.85546875" style="59" customWidth="1"/>
    <col min="4" max="4" width="12.7109375" style="59" customWidth="1"/>
    <col min="5" max="5" width="6.28515625" style="61" customWidth="1"/>
    <col min="6" max="6" width="9.7109375" style="62" hidden="1" customWidth="1"/>
    <col min="7" max="7" width="10.28515625" style="62" hidden="1" customWidth="1"/>
    <col min="8" max="8" width="11" style="62" hidden="1" customWidth="1"/>
    <col min="9" max="9" width="12.7109375" style="62" hidden="1" customWidth="1"/>
    <col min="10" max="10" width="12" style="62" hidden="1" customWidth="1"/>
    <col min="11" max="11" width="10.85546875" style="62" hidden="1" customWidth="1"/>
    <col min="12" max="12" width="10.28515625" style="62" hidden="1" customWidth="1"/>
    <col min="13" max="13" width="13.28515625" style="63" customWidth="1"/>
    <col min="14" max="14" width="11.140625" style="59" customWidth="1"/>
    <col min="15" max="15" width="12.28515625" style="59" customWidth="1"/>
    <col min="16" max="16" width="10" style="59" customWidth="1"/>
    <col min="17" max="16384" width="9.140625" style="59"/>
  </cols>
  <sheetData>
    <row r="1" spans="1:16" ht="13.5" customHeight="1" x14ac:dyDescent="0.2">
      <c r="A1" s="58"/>
      <c r="C1" s="404" t="s">
        <v>406</v>
      </c>
      <c r="D1" s="404"/>
      <c r="E1" s="404"/>
      <c r="F1" s="404"/>
      <c r="G1" s="405"/>
      <c r="H1" s="405"/>
      <c r="I1" s="405"/>
      <c r="J1" s="405"/>
      <c r="K1" s="405"/>
      <c r="L1" s="405"/>
      <c r="M1" s="405"/>
      <c r="N1" s="411"/>
      <c r="O1" s="411"/>
    </row>
    <row r="2" spans="1:16" x14ac:dyDescent="0.2">
      <c r="A2" s="58"/>
      <c r="C2" s="404" t="s">
        <v>99</v>
      </c>
      <c r="D2" s="404"/>
      <c r="E2" s="404"/>
      <c r="F2" s="404"/>
      <c r="G2" s="405"/>
      <c r="H2" s="405"/>
      <c r="I2" s="405"/>
      <c r="J2" s="405"/>
      <c r="K2" s="405"/>
      <c r="L2" s="405"/>
      <c r="M2" s="405"/>
      <c r="N2" s="411"/>
      <c r="O2" s="411"/>
    </row>
    <row r="3" spans="1:16" x14ac:dyDescent="0.2">
      <c r="A3" s="58"/>
      <c r="C3" s="408" t="s">
        <v>100</v>
      </c>
      <c r="D3" s="411"/>
      <c r="E3" s="411"/>
      <c r="F3" s="411"/>
      <c r="G3" s="411"/>
      <c r="H3" s="411"/>
      <c r="I3" s="411"/>
      <c r="J3" s="411"/>
      <c r="K3" s="411"/>
      <c r="L3" s="411"/>
      <c r="M3" s="411"/>
      <c r="N3" s="411"/>
      <c r="O3" s="411"/>
    </row>
    <row r="4" spans="1:16" x14ac:dyDescent="0.2">
      <c r="A4" s="58"/>
      <c r="C4" s="408" t="s">
        <v>101</v>
      </c>
      <c r="D4" s="411"/>
      <c r="E4" s="411"/>
      <c r="F4" s="411"/>
      <c r="G4" s="411"/>
      <c r="H4" s="411"/>
      <c r="I4" s="411"/>
      <c r="J4" s="411"/>
      <c r="K4" s="411"/>
      <c r="L4" s="411"/>
      <c r="M4" s="411"/>
      <c r="N4" s="411"/>
      <c r="O4" s="411"/>
    </row>
    <row r="5" spans="1:16" x14ac:dyDescent="0.2">
      <c r="A5" s="58"/>
      <c r="C5" s="408" t="s">
        <v>435</v>
      </c>
      <c r="D5" s="411"/>
      <c r="E5" s="411"/>
      <c r="F5" s="411"/>
      <c r="G5" s="411"/>
      <c r="H5" s="411"/>
      <c r="I5" s="411"/>
      <c r="J5" s="411"/>
      <c r="K5" s="411"/>
      <c r="L5" s="411"/>
      <c r="M5" s="411"/>
      <c r="N5" s="411"/>
      <c r="O5" s="411"/>
    </row>
    <row r="6" spans="1:16" x14ac:dyDescent="0.2">
      <c r="A6" s="58"/>
    </row>
    <row r="7" spans="1:16" ht="44.25" customHeight="1" x14ac:dyDescent="0.2">
      <c r="A7" s="402" t="s">
        <v>416</v>
      </c>
      <c r="B7" s="402"/>
      <c r="C7" s="402"/>
      <c r="D7" s="402"/>
      <c r="E7" s="402"/>
      <c r="F7" s="402"/>
      <c r="G7" s="402"/>
      <c r="H7" s="402"/>
      <c r="I7" s="402"/>
      <c r="J7" s="402"/>
      <c r="K7" s="402"/>
      <c r="L7" s="402"/>
      <c r="M7" s="402"/>
      <c r="N7" s="412"/>
      <c r="O7" s="412"/>
    </row>
    <row r="8" spans="1:16" ht="12.75" customHeight="1" x14ac:dyDescent="0.2">
      <c r="A8" s="402"/>
      <c r="B8" s="402"/>
      <c r="C8" s="402"/>
      <c r="D8" s="402"/>
      <c r="E8" s="402"/>
      <c r="F8" s="402"/>
      <c r="G8" s="402"/>
      <c r="H8" s="402"/>
      <c r="I8" s="402"/>
      <c r="J8" s="402"/>
      <c r="K8" s="402"/>
      <c r="L8" s="402"/>
      <c r="M8" s="402"/>
      <c r="N8" s="410"/>
      <c r="O8" s="410"/>
    </row>
    <row r="9" spans="1:16" x14ac:dyDescent="0.2">
      <c r="A9" s="58"/>
      <c r="B9" s="64"/>
      <c r="C9" s="64"/>
      <c r="D9" s="65"/>
      <c r="M9" s="59"/>
      <c r="N9" s="66"/>
      <c r="O9" s="67" t="s">
        <v>102</v>
      </c>
    </row>
    <row r="10" spans="1:16" ht="49.5" customHeight="1" x14ac:dyDescent="0.2">
      <c r="A10" s="68" t="s">
        <v>103</v>
      </c>
      <c r="B10" s="68" t="s">
        <v>105</v>
      </c>
      <c r="C10" s="68" t="s">
        <v>106</v>
      </c>
      <c r="D10" s="68" t="s">
        <v>107</v>
      </c>
      <c r="E10" s="69" t="s">
        <v>108</v>
      </c>
      <c r="F10" s="70" t="s">
        <v>109</v>
      </c>
      <c r="G10" s="71" t="s">
        <v>110</v>
      </c>
      <c r="H10" s="71" t="s">
        <v>111</v>
      </c>
      <c r="I10" s="71" t="s">
        <v>112</v>
      </c>
      <c r="J10" s="71" t="s">
        <v>113</v>
      </c>
      <c r="K10" s="71" t="s">
        <v>114</v>
      </c>
      <c r="L10" s="71" t="s">
        <v>115</v>
      </c>
      <c r="M10" s="72" t="s">
        <v>410</v>
      </c>
      <c r="N10" s="12" t="s">
        <v>412</v>
      </c>
      <c r="O10" s="73" t="s">
        <v>84</v>
      </c>
    </row>
    <row r="11" spans="1:16" x14ac:dyDescent="0.2">
      <c r="A11" s="68">
        <v>1</v>
      </c>
      <c r="B11" s="68">
        <v>3</v>
      </c>
      <c r="C11" s="68">
        <v>4</v>
      </c>
      <c r="D11" s="68">
        <v>5</v>
      </c>
      <c r="E11" s="69">
        <v>6</v>
      </c>
      <c r="F11" s="70"/>
      <c r="G11" s="71"/>
      <c r="H11" s="71"/>
      <c r="I11" s="71"/>
      <c r="J11" s="71"/>
      <c r="K11" s="71"/>
      <c r="L11" s="71"/>
      <c r="M11" s="72" t="s">
        <v>116</v>
      </c>
      <c r="N11" s="74">
        <v>8</v>
      </c>
      <c r="O11" s="74">
        <v>9</v>
      </c>
    </row>
    <row r="12" spans="1:16" ht="16.5" customHeight="1" x14ac:dyDescent="0.2">
      <c r="A12" s="75" t="s">
        <v>117</v>
      </c>
      <c r="B12" s="77"/>
      <c r="C12" s="77"/>
      <c r="D12" s="77"/>
      <c r="E12" s="77"/>
      <c r="F12" s="78" t="e">
        <f>F13+F72+F80+F96+F124+F63</f>
        <v>#REF!</v>
      </c>
      <c r="G12" s="78" t="e">
        <f t="shared" ref="G12:L12" si="0">G13+G72+G80+G96+G124</f>
        <v>#REF!</v>
      </c>
      <c r="H12" s="78" t="e">
        <f t="shared" si="0"/>
        <v>#REF!</v>
      </c>
      <c r="I12" s="78" t="e">
        <f t="shared" si="0"/>
        <v>#REF!</v>
      </c>
      <c r="J12" s="78" t="e">
        <f t="shared" si="0"/>
        <v>#REF!</v>
      </c>
      <c r="K12" s="78" t="e">
        <f t="shared" si="0"/>
        <v>#REF!</v>
      </c>
      <c r="L12" s="78" t="e">
        <f t="shared" si="0"/>
        <v>#REF!</v>
      </c>
      <c r="M12" s="78">
        <f>M13+M63+M96</f>
        <v>3866.8</v>
      </c>
      <c r="N12" s="78">
        <f>N13+N63+N93+N96</f>
        <v>3678.4000000000005</v>
      </c>
      <c r="O12" s="79">
        <f>N12/M12</f>
        <v>0.95127754215371896</v>
      </c>
    </row>
    <row r="13" spans="1:16" s="89" customFormat="1" ht="17.25" customHeight="1" x14ac:dyDescent="0.25">
      <c r="A13" s="84" t="s">
        <v>119</v>
      </c>
      <c r="B13" s="86" t="s">
        <v>120</v>
      </c>
      <c r="C13" s="86"/>
      <c r="D13" s="86"/>
      <c r="E13" s="86"/>
      <c r="F13" s="87" t="e">
        <f>F14+F30</f>
        <v>#REF!</v>
      </c>
      <c r="G13" s="87" t="e">
        <f t="shared" ref="G13:L13" si="1">G14+G30+G53</f>
        <v>#REF!</v>
      </c>
      <c r="H13" s="87" t="e">
        <f t="shared" si="1"/>
        <v>#REF!</v>
      </c>
      <c r="I13" s="87" t="e">
        <f t="shared" si="1"/>
        <v>#REF!</v>
      </c>
      <c r="J13" s="87" t="e">
        <f t="shared" si="1"/>
        <v>#REF!</v>
      </c>
      <c r="K13" s="87" t="e">
        <f t="shared" si="1"/>
        <v>#REF!</v>
      </c>
      <c r="L13" s="87" t="e">
        <f t="shared" si="1"/>
        <v>#REF!</v>
      </c>
      <c r="M13" s="87">
        <f>M14+M30+M46</f>
        <v>2856.5</v>
      </c>
      <c r="N13" s="87">
        <f>N14+N30+N26+N27+N46</f>
        <v>2851.6000000000004</v>
      </c>
      <c r="O13" s="88">
        <f>N13/M13</f>
        <v>0.99828461403815871</v>
      </c>
    </row>
    <row r="14" spans="1:16" s="64" customFormat="1" ht="42" customHeight="1" x14ac:dyDescent="0.25">
      <c r="A14" s="90" t="s">
        <v>121</v>
      </c>
      <c r="B14" s="77" t="s">
        <v>120</v>
      </c>
      <c r="C14" s="77" t="s">
        <v>122</v>
      </c>
      <c r="D14" s="77"/>
      <c r="E14" s="77"/>
      <c r="F14" s="78" t="e">
        <f>F18+F23+#REF!</f>
        <v>#REF!</v>
      </c>
      <c r="G14" s="78" t="e">
        <f t="shared" ref="G14:L14" si="2">G15+G21</f>
        <v>#REF!</v>
      </c>
      <c r="H14" s="78" t="e">
        <f t="shared" si="2"/>
        <v>#REF!</v>
      </c>
      <c r="I14" s="78" t="e">
        <f t="shared" si="2"/>
        <v>#REF!</v>
      </c>
      <c r="J14" s="78" t="e">
        <f t="shared" si="2"/>
        <v>#REF!</v>
      </c>
      <c r="K14" s="78" t="e">
        <f t="shared" si="2"/>
        <v>#REF!</v>
      </c>
      <c r="L14" s="78" t="e">
        <f t="shared" si="2"/>
        <v>#REF!</v>
      </c>
      <c r="M14" s="78">
        <f>M15</f>
        <v>2063.3000000000002</v>
      </c>
      <c r="N14" s="78">
        <f>N15</f>
        <v>2059.4</v>
      </c>
      <c r="O14" s="88">
        <f>N14/M14</f>
        <v>0.99810982406824011</v>
      </c>
    </row>
    <row r="15" spans="1:16" s="97" customFormat="1" ht="39.75" customHeight="1" x14ac:dyDescent="0.25">
      <c r="A15" s="118" t="s">
        <v>392</v>
      </c>
      <c r="B15" s="119" t="s">
        <v>120</v>
      </c>
      <c r="C15" s="119" t="s">
        <v>122</v>
      </c>
      <c r="D15" s="119" t="s">
        <v>344</v>
      </c>
      <c r="E15" s="119"/>
      <c r="F15" s="82"/>
      <c r="G15" s="82">
        <f t="shared" ref="G15:L15" si="3">G16</f>
        <v>0</v>
      </c>
      <c r="H15" s="82">
        <f t="shared" si="3"/>
        <v>0</v>
      </c>
      <c r="I15" s="82">
        <f t="shared" si="3"/>
        <v>0</v>
      </c>
      <c r="J15" s="82">
        <f t="shared" si="3"/>
        <v>0</v>
      </c>
      <c r="K15" s="82">
        <f t="shared" si="3"/>
        <v>0</v>
      </c>
      <c r="L15" s="82">
        <f t="shared" si="3"/>
        <v>0</v>
      </c>
      <c r="M15" s="82">
        <f>'2'!G19</f>
        <v>2063.3000000000002</v>
      </c>
      <c r="N15" s="82">
        <f>N21</f>
        <v>2059.4</v>
      </c>
      <c r="O15" s="88">
        <f t="shared" ref="O15:O21" si="4">N15/M15</f>
        <v>0.99810982406824011</v>
      </c>
      <c r="P15" s="309"/>
    </row>
    <row r="16" spans="1:16" s="97" customFormat="1" ht="39" hidden="1" x14ac:dyDescent="0.25">
      <c r="A16" s="118" t="s">
        <v>125</v>
      </c>
      <c r="B16" s="119" t="s">
        <v>120</v>
      </c>
      <c r="C16" s="119" t="s">
        <v>122</v>
      </c>
      <c r="D16" s="119" t="s">
        <v>126</v>
      </c>
      <c r="E16" s="119"/>
      <c r="F16" s="82"/>
      <c r="G16" s="82"/>
      <c r="H16" s="82"/>
      <c r="I16" s="82"/>
      <c r="J16" s="82"/>
      <c r="K16" s="82"/>
      <c r="L16" s="82"/>
      <c r="M16" s="82"/>
      <c r="N16" s="120"/>
      <c r="O16" s="88" t="e">
        <f t="shared" si="4"/>
        <v>#DIV/0!</v>
      </c>
    </row>
    <row r="17" spans="1:15" s="97" customFormat="1" ht="116.25" hidden="1" customHeight="1" x14ac:dyDescent="0.25">
      <c r="A17" s="118" t="s">
        <v>127</v>
      </c>
      <c r="B17" s="119" t="s">
        <v>120</v>
      </c>
      <c r="C17" s="119" t="s">
        <v>122</v>
      </c>
      <c r="D17" s="119" t="s">
        <v>128</v>
      </c>
      <c r="E17" s="119"/>
      <c r="F17" s="82"/>
      <c r="G17" s="82"/>
      <c r="H17" s="82"/>
      <c r="I17" s="82"/>
      <c r="J17" s="82"/>
      <c r="K17" s="82"/>
      <c r="L17" s="82"/>
      <c r="M17" s="82"/>
      <c r="N17" s="120"/>
      <c r="O17" s="88" t="e">
        <f t="shared" si="4"/>
        <v>#DIV/0!</v>
      </c>
    </row>
    <row r="18" spans="1:15" s="102" customFormat="1" ht="258.75" hidden="1" customHeight="1" x14ac:dyDescent="0.25">
      <c r="A18" s="136" t="s">
        <v>129</v>
      </c>
      <c r="B18" s="137" t="s">
        <v>120</v>
      </c>
      <c r="C18" s="137" t="s">
        <v>122</v>
      </c>
      <c r="D18" s="137" t="s">
        <v>128</v>
      </c>
      <c r="E18" s="137" t="s">
        <v>130</v>
      </c>
      <c r="F18" s="55">
        <v>100</v>
      </c>
      <c r="G18" s="55"/>
      <c r="H18" s="55"/>
      <c r="I18" s="55"/>
      <c r="J18" s="55">
        <f>-67.4</f>
        <v>-67.400000000000006</v>
      </c>
      <c r="K18" s="55"/>
      <c r="L18" s="55"/>
      <c r="M18" s="55">
        <v>0</v>
      </c>
      <c r="N18" s="301"/>
      <c r="O18" s="88" t="e">
        <f t="shared" si="4"/>
        <v>#DIV/0!</v>
      </c>
    </row>
    <row r="19" spans="1:15" s="97" customFormat="1" ht="26.25" hidden="1" x14ac:dyDescent="0.25">
      <c r="A19" s="118" t="s">
        <v>131</v>
      </c>
      <c r="B19" s="119" t="s">
        <v>120</v>
      </c>
      <c r="C19" s="119" t="s">
        <v>122</v>
      </c>
      <c r="D19" s="119" t="s">
        <v>128</v>
      </c>
      <c r="E19" s="119" t="s">
        <v>132</v>
      </c>
      <c r="F19" s="82"/>
      <c r="G19" s="82"/>
      <c r="H19" s="82"/>
      <c r="I19" s="82"/>
      <c r="J19" s="82"/>
      <c r="K19" s="82"/>
      <c r="L19" s="82"/>
      <c r="M19" s="82"/>
      <c r="N19" s="120"/>
      <c r="O19" s="88" t="e">
        <f t="shared" si="4"/>
        <v>#DIV/0!</v>
      </c>
    </row>
    <row r="20" spans="1:15" s="97" customFormat="1" ht="39" hidden="1" x14ac:dyDescent="0.25">
      <c r="A20" s="118" t="s">
        <v>133</v>
      </c>
      <c r="B20" s="119" t="s">
        <v>120</v>
      </c>
      <c r="C20" s="119" t="s">
        <v>122</v>
      </c>
      <c r="D20" s="119" t="s">
        <v>128</v>
      </c>
      <c r="E20" s="119" t="s">
        <v>134</v>
      </c>
      <c r="F20" s="82"/>
      <c r="G20" s="82"/>
      <c r="H20" s="82"/>
      <c r="I20" s="82"/>
      <c r="J20" s="82"/>
      <c r="K20" s="82"/>
      <c r="L20" s="82"/>
      <c r="M20" s="82"/>
      <c r="N20" s="120"/>
      <c r="O20" s="88" t="e">
        <f t="shared" si="4"/>
        <v>#DIV/0!</v>
      </c>
    </row>
    <row r="21" spans="1:15" s="97" customFormat="1" ht="29.25" customHeight="1" x14ac:dyDescent="0.25">
      <c r="A21" s="118" t="s">
        <v>393</v>
      </c>
      <c r="B21" s="119" t="s">
        <v>120</v>
      </c>
      <c r="C21" s="119" t="s">
        <v>122</v>
      </c>
      <c r="D21" s="119" t="s">
        <v>275</v>
      </c>
      <c r="E21" s="119"/>
      <c r="F21" s="82"/>
      <c r="G21" s="82" t="e">
        <f t="shared" ref="G21:L23" si="5">G22</f>
        <v>#REF!</v>
      </c>
      <c r="H21" s="82" t="e">
        <f t="shared" si="5"/>
        <v>#REF!</v>
      </c>
      <c r="I21" s="82" t="e">
        <f t="shared" si="5"/>
        <v>#REF!</v>
      </c>
      <c r="J21" s="82" t="e">
        <f t="shared" si="5"/>
        <v>#REF!</v>
      </c>
      <c r="K21" s="82" t="e">
        <f t="shared" si="5"/>
        <v>#REF!</v>
      </c>
      <c r="L21" s="82" t="e">
        <f t="shared" si="5"/>
        <v>#REF!</v>
      </c>
      <c r="M21" s="82">
        <f>'2'!G20</f>
        <v>2063.3000000000002</v>
      </c>
      <c r="N21" s="82">
        <f>'2'!H20</f>
        <v>2059.4</v>
      </c>
      <c r="O21" s="88">
        <f t="shared" si="4"/>
        <v>0.99810982406824011</v>
      </c>
    </row>
    <row r="22" spans="1:15" s="97" customFormat="1" hidden="1" x14ac:dyDescent="0.2">
      <c r="A22" s="91" t="s">
        <v>137</v>
      </c>
      <c r="B22" s="93" t="s">
        <v>120</v>
      </c>
      <c r="C22" s="93" t="s">
        <v>122</v>
      </c>
      <c r="D22" s="93" t="s">
        <v>138</v>
      </c>
      <c r="E22" s="93"/>
      <c r="F22" s="94"/>
      <c r="G22" s="94" t="e">
        <f>G23+#REF!</f>
        <v>#REF!</v>
      </c>
      <c r="H22" s="94" t="e">
        <f>H23+#REF!</f>
        <v>#REF!</v>
      </c>
      <c r="I22" s="94" t="e">
        <f>I23+#REF!</f>
        <v>#REF!</v>
      </c>
      <c r="J22" s="94" t="e">
        <f>J23+#REF!</f>
        <v>#REF!</v>
      </c>
      <c r="K22" s="94" t="e">
        <f>K23+#REF!</f>
        <v>#REF!</v>
      </c>
      <c r="L22" s="94" t="e">
        <f>L23+#REF!</f>
        <v>#REF!</v>
      </c>
      <c r="M22" s="94"/>
      <c r="N22" s="95"/>
      <c r="O22" s="96"/>
    </row>
    <row r="23" spans="1:15" ht="89.25" customHeight="1" x14ac:dyDescent="0.2">
      <c r="A23" s="103" t="str">
        <f>'2'!A21</f>
        <v>Расходы на обеспечение деятельности Главы поселения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23" s="99" t="s">
        <v>120</v>
      </c>
      <c r="C23" s="99" t="s">
        <v>122</v>
      </c>
      <c r="D23" s="99" t="s">
        <v>140</v>
      </c>
      <c r="E23" s="99" t="s">
        <v>130</v>
      </c>
      <c r="F23" s="104">
        <f>1159.9+1</f>
        <v>1160.9000000000001</v>
      </c>
      <c r="G23" s="104">
        <f t="shared" si="5"/>
        <v>0</v>
      </c>
      <c r="H23" s="104">
        <f t="shared" si="5"/>
        <v>0</v>
      </c>
      <c r="I23" s="104">
        <f t="shared" si="5"/>
        <v>0</v>
      </c>
      <c r="J23" s="104">
        <f>J24+38.7+28.7</f>
        <v>67.400000000000006</v>
      </c>
      <c r="K23" s="104">
        <f t="shared" si="5"/>
        <v>0</v>
      </c>
      <c r="L23" s="104">
        <f t="shared" si="5"/>
        <v>0</v>
      </c>
      <c r="M23" s="104">
        <f>'2'!G21</f>
        <v>1499.9</v>
      </c>
      <c r="N23" s="313">
        <f>'2'!H21</f>
        <v>1496.1</v>
      </c>
      <c r="O23" s="106">
        <f>N23/M23</f>
        <v>0.99746649776651763</v>
      </c>
    </row>
    <row r="24" spans="1:15" s="97" customFormat="1" ht="100.5" customHeight="1" x14ac:dyDescent="0.2">
      <c r="A24" s="103" t="str">
        <f>'2'!A22</f>
        <v>Компенсация расходов на оплату стоимости проезда и провоза багажа в соответствии с муниципальными правовыми актами муниципальных образований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24" s="93" t="s">
        <v>120</v>
      </c>
      <c r="C24" s="93" t="s">
        <v>122</v>
      </c>
      <c r="D24" s="108" t="s">
        <v>146</v>
      </c>
      <c r="E24" s="93" t="s">
        <v>130</v>
      </c>
      <c r="F24" s="94"/>
      <c r="G24" s="94">
        <f t="shared" ref="G24:L24" si="6">G25+G26</f>
        <v>0</v>
      </c>
      <c r="H24" s="94">
        <f t="shared" si="6"/>
        <v>0</v>
      </c>
      <c r="I24" s="94">
        <f t="shared" si="6"/>
        <v>0</v>
      </c>
      <c r="J24" s="94">
        <f t="shared" si="6"/>
        <v>0</v>
      </c>
      <c r="K24" s="94">
        <f t="shared" si="6"/>
        <v>0</v>
      </c>
      <c r="L24" s="94">
        <f t="shared" si="6"/>
        <v>0</v>
      </c>
      <c r="M24" s="104">
        <f>'2'!G22</f>
        <v>127.3</v>
      </c>
      <c r="N24" s="314">
        <f>'2'!H22</f>
        <v>127.2</v>
      </c>
      <c r="O24" s="106">
        <f t="shared" ref="O24:O86" si="7">N24/M24</f>
        <v>0.99921445404556175</v>
      </c>
    </row>
    <row r="25" spans="1:15" s="97" customFormat="1" ht="51" x14ac:dyDescent="0.2">
      <c r="A25" s="103" t="str">
        <f>'2'!A23</f>
        <v>Иные межбюджетные трансферты бюджетам муниципальных образований Билибинского муниципального района в 2021 году за достижение показателей деятельности</v>
      </c>
      <c r="B25" s="93" t="s">
        <v>120</v>
      </c>
      <c r="C25" s="93" t="s">
        <v>122</v>
      </c>
      <c r="D25" s="108" t="s">
        <v>428</v>
      </c>
      <c r="E25" s="93" t="s">
        <v>130</v>
      </c>
      <c r="F25" s="94"/>
      <c r="G25" s="94"/>
      <c r="H25" s="94"/>
      <c r="I25" s="94"/>
      <c r="J25" s="94"/>
      <c r="K25" s="94"/>
      <c r="L25" s="94"/>
      <c r="M25" s="104">
        <f>'2'!G23</f>
        <v>436.1</v>
      </c>
      <c r="N25" s="314">
        <f>'2'!H23</f>
        <v>436.1</v>
      </c>
      <c r="O25" s="106">
        <f t="shared" si="7"/>
        <v>1</v>
      </c>
    </row>
    <row r="26" spans="1:15" s="97" customFormat="1" ht="38.25" hidden="1" x14ac:dyDescent="0.2">
      <c r="A26" s="103" t="str">
        <f>'2'!A24</f>
        <v>Обеспечение функционирования Главы муниципального образования и его заместителей</v>
      </c>
      <c r="B26" s="93" t="s">
        <v>120</v>
      </c>
      <c r="C26" s="93" t="s">
        <v>122</v>
      </c>
      <c r="D26" s="93" t="s">
        <v>138</v>
      </c>
      <c r="E26" s="93" t="s">
        <v>134</v>
      </c>
      <c r="F26" s="94"/>
      <c r="G26" s="94"/>
      <c r="H26" s="94"/>
      <c r="I26" s="94"/>
      <c r="J26" s="94"/>
      <c r="K26" s="94"/>
      <c r="L26" s="94"/>
      <c r="M26" s="104" t="e">
        <f>'2'!#REF!</f>
        <v>#REF!</v>
      </c>
      <c r="N26" s="314"/>
      <c r="O26" s="106" t="e">
        <f t="shared" si="7"/>
        <v>#REF!</v>
      </c>
    </row>
    <row r="27" spans="1:15" s="97" customFormat="1" hidden="1" x14ac:dyDescent="0.2">
      <c r="A27" s="103" t="str">
        <f>'2'!A25</f>
        <v>Глава муниципального образования</v>
      </c>
      <c r="B27" s="93" t="s">
        <v>120</v>
      </c>
      <c r="C27" s="93" t="s">
        <v>122</v>
      </c>
      <c r="D27" s="93" t="s">
        <v>138</v>
      </c>
      <c r="E27" s="93" t="s">
        <v>262</v>
      </c>
      <c r="F27" s="94"/>
      <c r="G27" s="94"/>
      <c r="H27" s="94"/>
      <c r="I27" s="94"/>
      <c r="J27" s="94"/>
      <c r="K27" s="94"/>
      <c r="L27" s="94"/>
      <c r="M27" s="104" t="e">
        <f>'2'!#REF!</f>
        <v>#REF!</v>
      </c>
      <c r="N27" s="314"/>
      <c r="O27" s="106" t="e">
        <f t="shared" si="7"/>
        <v>#REF!</v>
      </c>
    </row>
    <row r="28" spans="1:15" s="97" customFormat="1" ht="38.25" hidden="1" x14ac:dyDescent="0.2">
      <c r="A28" s="91" t="s">
        <v>142</v>
      </c>
      <c r="B28" s="93" t="s">
        <v>120</v>
      </c>
      <c r="C28" s="93" t="s">
        <v>122</v>
      </c>
      <c r="D28" s="93" t="s">
        <v>138</v>
      </c>
      <c r="E28" s="93" t="s">
        <v>143</v>
      </c>
      <c r="F28" s="94"/>
      <c r="G28" s="94">
        <f t="shared" ref="G28:L28" si="8">G29</f>
        <v>0</v>
      </c>
      <c r="H28" s="94">
        <f t="shared" si="8"/>
        <v>0</v>
      </c>
      <c r="I28" s="94">
        <f t="shared" si="8"/>
        <v>0</v>
      </c>
      <c r="J28" s="94">
        <f t="shared" si="8"/>
        <v>0</v>
      </c>
      <c r="K28" s="94">
        <f t="shared" si="8"/>
        <v>0</v>
      </c>
      <c r="L28" s="94">
        <f t="shared" si="8"/>
        <v>0</v>
      </c>
      <c r="M28" s="104" t="e">
        <f>'2'!#REF!</f>
        <v>#REF!</v>
      </c>
      <c r="N28" s="314">
        <v>0</v>
      </c>
      <c r="O28" s="106" t="e">
        <f t="shared" si="7"/>
        <v>#REF!</v>
      </c>
    </row>
    <row r="29" spans="1:15" s="97" customFormat="1" ht="38.25" hidden="1" x14ac:dyDescent="0.2">
      <c r="A29" s="91" t="s">
        <v>144</v>
      </c>
      <c r="B29" s="93" t="s">
        <v>120</v>
      </c>
      <c r="C29" s="93" t="s">
        <v>122</v>
      </c>
      <c r="D29" s="93" t="s">
        <v>138</v>
      </c>
      <c r="E29" s="93" t="s">
        <v>145</v>
      </c>
      <c r="F29" s="94"/>
      <c r="G29" s="94"/>
      <c r="H29" s="94"/>
      <c r="I29" s="94"/>
      <c r="J29" s="94"/>
      <c r="K29" s="94"/>
      <c r="L29" s="94"/>
      <c r="M29" s="104" t="e">
        <f>'2'!#REF!</f>
        <v>#REF!</v>
      </c>
      <c r="N29" s="314">
        <v>0</v>
      </c>
      <c r="O29" s="106" t="e">
        <f t="shared" si="7"/>
        <v>#REF!</v>
      </c>
    </row>
    <row r="30" spans="1:15" s="64" customFormat="1" ht="53.25" customHeight="1" x14ac:dyDescent="0.2">
      <c r="A30" s="112" t="s">
        <v>147</v>
      </c>
      <c r="B30" s="77" t="s">
        <v>120</v>
      </c>
      <c r="C30" s="77" t="s">
        <v>148</v>
      </c>
      <c r="D30" s="77"/>
      <c r="E30" s="77"/>
      <c r="F30" s="78">
        <f>F38+F42</f>
        <v>700</v>
      </c>
      <c r="G30" s="78">
        <f t="shared" ref="G30:L31" si="9">G31</f>
        <v>0</v>
      </c>
      <c r="H30" s="78">
        <f t="shared" si="9"/>
        <v>0</v>
      </c>
      <c r="I30" s="78">
        <f t="shared" si="9"/>
        <v>0</v>
      </c>
      <c r="J30" s="78">
        <f t="shared" si="9"/>
        <v>0</v>
      </c>
      <c r="K30" s="78">
        <f t="shared" si="9"/>
        <v>0</v>
      </c>
      <c r="L30" s="78">
        <f t="shared" si="9"/>
        <v>0</v>
      </c>
      <c r="M30" s="78">
        <f>M38+M42</f>
        <v>793.2</v>
      </c>
      <c r="N30" s="78">
        <f>N38+N42</f>
        <v>792.2</v>
      </c>
      <c r="O30" s="138">
        <f t="shared" si="7"/>
        <v>0.99873928391326272</v>
      </c>
    </row>
    <row r="31" spans="1:15" s="114" customFormat="1" ht="44.25" customHeight="1" x14ac:dyDescent="0.2">
      <c r="A31" s="118" t="s">
        <v>343</v>
      </c>
      <c r="B31" s="119" t="s">
        <v>120</v>
      </c>
      <c r="C31" s="119" t="s">
        <v>148</v>
      </c>
      <c r="D31" s="119" t="s">
        <v>344</v>
      </c>
      <c r="E31" s="119"/>
      <c r="F31" s="82"/>
      <c r="G31" s="82">
        <f t="shared" si="9"/>
        <v>0</v>
      </c>
      <c r="H31" s="82">
        <f t="shared" si="9"/>
        <v>0</v>
      </c>
      <c r="I31" s="82">
        <f t="shared" si="9"/>
        <v>0</v>
      </c>
      <c r="J31" s="82">
        <f t="shared" si="9"/>
        <v>0</v>
      </c>
      <c r="K31" s="82">
        <f t="shared" si="9"/>
        <v>0</v>
      </c>
      <c r="L31" s="82">
        <f t="shared" si="9"/>
        <v>0</v>
      </c>
      <c r="M31" s="82">
        <f>M38+M42</f>
        <v>793.2</v>
      </c>
      <c r="N31" s="82">
        <f>N38+N42</f>
        <v>792.2</v>
      </c>
      <c r="O31" s="138">
        <f t="shared" si="7"/>
        <v>0.99873928391326272</v>
      </c>
    </row>
    <row r="32" spans="1:15" s="114" customFormat="1" ht="38.25" hidden="1" x14ac:dyDescent="0.2">
      <c r="A32" s="91" t="s">
        <v>151</v>
      </c>
      <c r="B32" s="93" t="s">
        <v>120</v>
      </c>
      <c r="C32" s="93" t="s">
        <v>148</v>
      </c>
      <c r="D32" s="93" t="s">
        <v>152</v>
      </c>
      <c r="E32" s="93"/>
      <c r="F32" s="94"/>
      <c r="G32" s="94">
        <f t="shared" ref="G32:L32" si="10">G38+G42</f>
        <v>0</v>
      </c>
      <c r="H32" s="94">
        <f t="shared" si="10"/>
        <v>0</v>
      </c>
      <c r="I32" s="94">
        <f t="shared" si="10"/>
        <v>0</v>
      </c>
      <c r="J32" s="94">
        <f t="shared" si="10"/>
        <v>0</v>
      </c>
      <c r="K32" s="94">
        <f t="shared" si="10"/>
        <v>0</v>
      </c>
      <c r="L32" s="94">
        <f t="shared" si="10"/>
        <v>0</v>
      </c>
      <c r="M32" s="94"/>
      <c r="N32" s="113"/>
      <c r="O32" s="138" t="e">
        <f t="shared" si="7"/>
        <v>#DIV/0!</v>
      </c>
    </row>
    <row r="33" spans="1:15" s="115" customFormat="1" ht="76.5" hidden="1" x14ac:dyDescent="0.2">
      <c r="A33" s="91" t="s">
        <v>153</v>
      </c>
      <c r="B33" s="93" t="s">
        <v>120</v>
      </c>
      <c r="C33" s="93" t="s">
        <v>148</v>
      </c>
      <c r="D33" s="93" t="s">
        <v>152</v>
      </c>
      <c r="E33" s="93" t="s">
        <v>130</v>
      </c>
      <c r="F33" s="94"/>
      <c r="G33" s="94">
        <f t="shared" ref="G33:L33" si="11">G34</f>
        <v>0</v>
      </c>
      <c r="H33" s="94">
        <f t="shared" si="11"/>
        <v>0</v>
      </c>
      <c r="I33" s="94">
        <f t="shared" si="11"/>
        <v>0</v>
      </c>
      <c r="J33" s="94">
        <f t="shared" si="11"/>
        <v>0</v>
      </c>
      <c r="K33" s="94">
        <f t="shared" si="11"/>
        <v>0</v>
      </c>
      <c r="L33" s="94">
        <f t="shared" si="11"/>
        <v>0</v>
      </c>
      <c r="M33" s="94"/>
      <c r="N33" s="95"/>
      <c r="O33" s="138" t="e">
        <f t="shared" si="7"/>
        <v>#DIV/0!</v>
      </c>
    </row>
    <row r="34" spans="1:15" s="115" customFormat="1" ht="25.5" hidden="1" x14ac:dyDescent="0.2">
      <c r="A34" s="91" t="s">
        <v>131</v>
      </c>
      <c r="B34" s="93" t="s">
        <v>120</v>
      </c>
      <c r="C34" s="93" t="s">
        <v>148</v>
      </c>
      <c r="D34" s="93" t="s">
        <v>152</v>
      </c>
      <c r="E34" s="93" t="s">
        <v>132</v>
      </c>
      <c r="F34" s="94"/>
      <c r="G34" s="94">
        <f t="shared" ref="G34:L34" si="12">G35+G36</f>
        <v>0</v>
      </c>
      <c r="H34" s="94">
        <f t="shared" si="12"/>
        <v>0</v>
      </c>
      <c r="I34" s="94">
        <f t="shared" si="12"/>
        <v>0</v>
      </c>
      <c r="J34" s="94">
        <f t="shared" si="12"/>
        <v>0</v>
      </c>
      <c r="K34" s="94">
        <f t="shared" si="12"/>
        <v>0</v>
      </c>
      <c r="L34" s="94">
        <f t="shared" si="12"/>
        <v>0</v>
      </c>
      <c r="M34" s="94"/>
      <c r="N34" s="95"/>
      <c r="O34" s="138" t="e">
        <f t="shared" si="7"/>
        <v>#DIV/0!</v>
      </c>
    </row>
    <row r="35" spans="1:15" s="115" customFormat="1" ht="38.25" hidden="1" x14ac:dyDescent="0.2">
      <c r="A35" s="91" t="s">
        <v>154</v>
      </c>
      <c r="B35" s="93" t="s">
        <v>120</v>
      </c>
      <c r="C35" s="93" t="s">
        <v>148</v>
      </c>
      <c r="D35" s="93" t="s">
        <v>152</v>
      </c>
      <c r="E35" s="93" t="s">
        <v>155</v>
      </c>
      <c r="F35" s="94"/>
      <c r="G35" s="94">
        <f t="shared" ref="G35:L35" si="13">G41+G36</f>
        <v>0</v>
      </c>
      <c r="H35" s="94">
        <f t="shared" si="13"/>
        <v>0</v>
      </c>
      <c r="I35" s="94">
        <f t="shared" si="13"/>
        <v>0</v>
      </c>
      <c r="J35" s="94"/>
      <c r="K35" s="94">
        <f t="shared" si="13"/>
        <v>0</v>
      </c>
      <c r="L35" s="94">
        <f t="shared" si="13"/>
        <v>0</v>
      </c>
      <c r="M35" s="94"/>
      <c r="N35" s="95"/>
      <c r="O35" s="138" t="e">
        <f t="shared" si="7"/>
        <v>#DIV/0!</v>
      </c>
    </row>
    <row r="36" spans="1:15" s="115" customFormat="1" ht="26.25" hidden="1" customHeight="1" x14ac:dyDescent="0.2">
      <c r="A36" s="91" t="s">
        <v>133</v>
      </c>
      <c r="B36" s="93" t="s">
        <v>120</v>
      </c>
      <c r="C36" s="93" t="s">
        <v>148</v>
      </c>
      <c r="D36" s="93" t="s">
        <v>152</v>
      </c>
      <c r="E36" s="93" t="s">
        <v>134</v>
      </c>
      <c r="F36" s="94"/>
      <c r="G36" s="94"/>
      <c r="H36" s="94"/>
      <c r="I36" s="94"/>
      <c r="J36" s="94"/>
      <c r="K36" s="94"/>
      <c r="L36" s="94"/>
      <c r="M36" s="94"/>
      <c r="N36" s="95"/>
      <c r="O36" s="138" t="e">
        <f t="shared" si="7"/>
        <v>#DIV/0!</v>
      </c>
    </row>
    <row r="37" spans="1:15" s="115" customFormat="1" ht="42" customHeight="1" x14ac:dyDescent="0.2">
      <c r="A37" s="118" t="str">
        <f>'2'!A34</f>
        <v>Обеспечение функционирования исполнительно - распорядительных органов местного самоуправления</v>
      </c>
      <c r="B37" s="383" t="str">
        <f>B31</f>
        <v>01</v>
      </c>
      <c r="C37" s="383" t="str">
        <f>C31</f>
        <v>04</v>
      </c>
      <c r="D37" s="118" t="s">
        <v>363</v>
      </c>
      <c r="E37" s="119"/>
      <c r="F37" s="82"/>
      <c r="G37" s="82"/>
      <c r="H37" s="82"/>
      <c r="I37" s="82"/>
      <c r="J37" s="82"/>
      <c r="K37" s="82"/>
      <c r="L37" s="82"/>
      <c r="M37" s="82">
        <f>M38+M42</f>
        <v>793.2</v>
      </c>
      <c r="N37" s="391">
        <f>N38+N42</f>
        <v>792.2</v>
      </c>
      <c r="O37" s="138">
        <f t="shared" si="7"/>
        <v>0.99873928391326272</v>
      </c>
    </row>
    <row r="38" spans="1:15" s="117" customFormat="1" ht="66.75" customHeight="1" x14ac:dyDescent="0.2">
      <c r="A38" s="103" t="s">
        <v>405</v>
      </c>
      <c r="B38" s="99" t="s">
        <v>120</v>
      </c>
      <c r="C38" s="99" t="s">
        <v>148</v>
      </c>
      <c r="D38" s="99" t="s">
        <v>157</v>
      </c>
      <c r="E38" s="99" t="s">
        <v>141</v>
      </c>
      <c r="F38" s="100">
        <f>699.3</f>
        <v>699.3</v>
      </c>
      <c r="G38" s="100">
        <f t="shared" ref="G38:L38" si="14">G39</f>
        <v>0</v>
      </c>
      <c r="H38" s="100">
        <f t="shared" si="14"/>
        <v>0</v>
      </c>
      <c r="I38" s="100">
        <f t="shared" si="14"/>
        <v>0</v>
      </c>
      <c r="J38" s="100">
        <f t="shared" si="14"/>
        <v>0</v>
      </c>
      <c r="K38" s="100">
        <f t="shared" si="14"/>
        <v>0</v>
      </c>
      <c r="L38" s="100">
        <f t="shared" si="14"/>
        <v>0</v>
      </c>
      <c r="M38" s="104">
        <f>'2'!G35</f>
        <v>793.2</v>
      </c>
      <c r="N38" s="110">
        <f>'2'!H35</f>
        <v>792.2</v>
      </c>
      <c r="O38" s="106">
        <f t="shared" si="7"/>
        <v>0.99873928391326272</v>
      </c>
    </row>
    <row r="39" spans="1:15" s="115" customFormat="1" ht="38.25" hidden="1" x14ac:dyDescent="0.2">
      <c r="A39" s="91" t="s">
        <v>142</v>
      </c>
      <c r="B39" s="93" t="s">
        <v>120</v>
      </c>
      <c r="C39" s="93" t="s">
        <v>148</v>
      </c>
      <c r="D39" s="93" t="s">
        <v>152</v>
      </c>
      <c r="E39" s="93" t="s">
        <v>143</v>
      </c>
      <c r="F39" s="94"/>
      <c r="G39" s="94">
        <f t="shared" ref="G39:L39" si="15">G40+G41</f>
        <v>0</v>
      </c>
      <c r="H39" s="94">
        <f t="shared" si="15"/>
        <v>0</v>
      </c>
      <c r="I39" s="94">
        <f t="shared" si="15"/>
        <v>0</v>
      </c>
      <c r="J39" s="94">
        <f t="shared" si="15"/>
        <v>0</v>
      </c>
      <c r="K39" s="94">
        <f t="shared" si="15"/>
        <v>0</v>
      </c>
      <c r="L39" s="94">
        <f t="shared" si="15"/>
        <v>0</v>
      </c>
      <c r="M39" s="94">
        <v>0</v>
      </c>
      <c r="N39" s="95">
        <v>0</v>
      </c>
      <c r="O39" s="106" t="e">
        <f t="shared" si="7"/>
        <v>#DIV/0!</v>
      </c>
    </row>
    <row r="40" spans="1:15" s="115" customFormat="1" ht="26.25" hidden="1" customHeight="1" x14ac:dyDescent="0.2">
      <c r="A40" s="91" t="s">
        <v>158</v>
      </c>
      <c r="B40" s="93" t="s">
        <v>120</v>
      </c>
      <c r="C40" s="93" t="s">
        <v>148</v>
      </c>
      <c r="D40" s="93" t="s">
        <v>152</v>
      </c>
      <c r="E40" s="93" t="s">
        <v>159</v>
      </c>
      <c r="F40" s="94"/>
      <c r="G40" s="94"/>
      <c r="H40" s="94"/>
      <c r="I40" s="94"/>
      <c r="J40" s="94"/>
      <c r="K40" s="94"/>
      <c r="L40" s="94"/>
      <c r="M40" s="94">
        <v>0</v>
      </c>
      <c r="N40" s="95">
        <v>0</v>
      </c>
      <c r="O40" s="106" t="e">
        <f t="shared" si="7"/>
        <v>#DIV/0!</v>
      </c>
    </row>
    <row r="41" spans="1:15" s="115" customFormat="1" ht="38.25" hidden="1" x14ac:dyDescent="0.2">
      <c r="A41" s="91" t="s">
        <v>144</v>
      </c>
      <c r="B41" s="93" t="s">
        <v>120</v>
      </c>
      <c r="C41" s="93" t="s">
        <v>148</v>
      </c>
      <c r="D41" s="93" t="s">
        <v>152</v>
      </c>
      <c r="E41" s="93" t="s">
        <v>145</v>
      </c>
      <c r="F41" s="94"/>
      <c r="G41" s="94"/>
      <c r="H41" s="94"/>
      <c r="I41" s="94"/>
      <c r="J41" s="94"/>
      <c r="K41" s="94"/>
      <c r="L41" s="94"/>
      <c r="M41" s="94"/>
      <c r="N41" s="95"/>
      <c r="O41" s="106" t="e">
        <f t="shared" si="7"/>
        <v>#DIV/0!</v>
      </c>
    </row>
    <row r="42" spans="1:15" s="117" customFormat="1" ht="54.75" hidden="1" customHeight="1" x14ac:dyDescent="0.2">
      <c r="A42" s="98" t="str">
        <f>'2'!A37</f>
        <v>Расходы на содержание Центрального аппарата органов местного самоуправления (муниципальных  органов)  (Иные бюджетные ассигнования)</v>
      </c>
      <c r="B42" s="99" t="s">
        <v>120</v>
      </c>
      <c r="C42" s="99" t="s">
        <v>148</v>
      </c>
      <c r="D42" s="108" t="s">
        <v>157</v>
      </c>
      <c r="E42" s="108" t="s">
        <v>160</v>
      </c>
      <c r="F42" s="100">
        <v>0.7</v>
      </c>
      <c r="G42" s="100">
        <f t="shared" ref="G42:L42" si="16">G43</f>
        <v>0</v>
      </c>
      <c r="H42" s="100">
        <f t="shared" si="16"/>
        <v>0</v>
      </c>
      <c r="I42" s="100">
        <f t="shared" si="16"/>
        <v>0</v>
      </c>
      <c r="J42" s="100">
        <f t="shared" si="16"/>
        <v>0</v>
      </c>
      <c r="K42" s="100">
        <f t="shared" si="16"/>
        <v>0</v>
      </c>
      <c r="L42" s="100">
        <f t="shared" si="16"/>
        <v>0</v>
      </c>
      <c r="M42" s="100">
        <f>'2'!G37</f>
        <v>0</v>
      </c>
      <c r="N42" s="100">
        <f>'2'!H37</f>
        <v>0</v>
      </c>
      <c r="O42" s="106">
        <v>0</v>
      </c>
    </row>
    <row r="43" spans="1:15" s="115" customFormat="1" hidden="1" x14ac:dyDescent="0.2">
      <c r="A43" s="91" t="s">
        <v>161</v>
      </c>
      <c r="B43" s="93" t="s">
        <v>120</v>
      </c>
      <c r="C43" s="93" t="s">
        <v>148</v>
      </c>
      <c r="D43" s="93" t="s">
        <v>152</v>
      </c>
      <c r="E43" s="93" t="s">
        <v>162</v>
      </c>
      <c r="F43" s="94"/>
      <c r="G43" s="94">
        <f t="shared" ref="G43:L43" si="17">G44+G45</f>
        <v>0</v>
      </c>
      <c r="H43" s="94">
        <f t="shared" si="17"/>
        <v>0</v>
      </c>
      <c r="I43" s="94">
        <f t="shared" si="17"/>
        <v>0</v>
      </c>
      <c r="J43" s="94">
        <f t="shared" si="17"/>
        <v>0</v>
      </c>
      <c r="K43" s="94">
        <f t="shared" si="17"/>
        <v>0</v>
      </c>
      <c r="L43" s="94">
        <f t="shared" si="17"/>
        <v>0</v>
      </c>
      <c r="M43" s="94"/>
      <c r="N43" s="94"/>
      <c r="O43" s="106" t="e">
        <f t="shared" si="7"/>
        <v>#DIV/0!</v>
      </c>
    </row>
    <row r="44" spans="1:15" s="115" customFormat="1" ht="25.5" hidden="1" x14ac:dyDescent="0.2">
      <c r="A44" s="91" t="s">
        <v>163</v>
      </c>
      <c r="B44" s="93" t="s">
        <v>120</v>
      </c>
      <c r="C44" s="93" t="s">
        <v>148</v>
      </c>
      <c r="D44" s="93" t="s">
        <v>152</v>
      </c>
      <c r="E44" s="93" t="s">
        <v>164</v>
      </c>
      <c r="F44" s="94"/>
      <c r="G44" s="94"/>
      <c r="H44" s="94"/>
      <c r="I44" s="94"/>
      <c r="J44" s="94"/>
      <c r="K44" s="94"/>
      <c r="L44" s="94"/>
      <c r="M44" s="94"/>
      <c r="N44" s="94"/>
      <c r="O44" s="106" t="e">
        <f t="shared" si="7"/>
        <v>#DIV/0!</v>
      </c>
    </row>
    <row r="45" spans="1:15" s="115" customFormat="1" ht="15" hidden="1" customHeight="1" x14ac:dyDescent="0.2">
      <c r="A45" s="91" t="s">
        <v>165</v>
      </c>
      <c r="B45" s="93" t="s">
        <v>120</v>
      </c>
      <c r="C45" s="93" t="s">
        <v>148</v>
      </c>
      <c r="D45" s="93" t="s">
        <v>152</v>
      </c>
      <c r="E45" s="93" t="s">
        <v>166</v>
      </c>
      <c r="F45" s="94"/>
      <c r="G45" s="94"/>
      <c r="H45" s="94"/>
      <c r="I45" s="94"/>
      <c r="J45" s="94">
        <v>0</v>
      </c>
      <c r="K45" s="94"/>
      <c r="L45" s="94"/>
      <c r="M45" s="94"/>
      <c r="N45" s="94"/>
      <c r="O45" s="106" t="e">
        <f t="shared" si="7"/>
        <v>#DIV/0!</v>
      </c>
    </row>
    <row r="46" spans="1:15" s="121" customFormat="1" ht="27" hidden="1" customHeight="1" x14ac:dyDescent="0.2">
      <c r="A46" s="118" t="s">
        <v>167</v>
      </c>
      <c r="B46" s="119" t="s">
        <v>120</v>
      </c>
      <c r="C46" s="119" t="s">
        <v>168</v>
      </c>
      <c r="D46" s="119"/>
      <c r="E46" s="119"/>
      <c r="F46" s="82"/>
      <c r="G46" s="82"/>
      <c r="H46" s="82"/>
      <c r="I46" s="82"/>
      <c r="J46" s="82"/>
      <c r="K46" s="82"/>
      <c r="L46" s="82"/>
      <c r="M46" s="82">
        <f>M47</f>
        <v>0</v>
      </c>
      <c r="N46" s="82">
        <f>N47</f>
        <v>0</v>
      </c>
      <c r="O46" s="106" t="e">
        <f t="shared" si="7"/>
        <v>#DIV/0!</v>
      </c>
    </row>
    <row r="47" spans="1:15" s="115" customFormat="1" ht="27" hidden="1" customHeight="1" x14ac:dyDescent="0.2">
      <c r="A47" s="91" t="s">
        <v>169</v>
      </c>
      <c r="B47" s="93" t="s">
        <v>120</v>
      </c>
      <c r="C47" s="93" t="s">
        <v>168</v>
      </c>
      <c r="D47" s="93" t="s">
        <v>170</v>
      </c>
      <c r="E47" s="93"/>
      <c r="F47" s="94"/>
      <c r="G47" s="94"/>
      <c r="H47" s="94"/>
      <c r="I47" s="94"/>
      <c r="J47" s="94"/>
      <c r="K47" s="94"/>
      <c r="L47" s="94"/>
      <c r="M47" s="82">
        <f>M48</f>
        <v>0</v>
      </c>
      <c r="N47" s="82">
        <f>N48</f>
        <v>0</v>
      </c>
      <c r="O47" s="106" t="e">
        <f t="shared" si="7"/>
        <v>#DIV/0!</v>
      </c>
    </row>
    <row r="48" spans="1:15" s="115" customFormat="1" ht="41.25" hidden="1" customHeight="1" x14ac:dyDescent="0.2">
      <c r="A48" s="91" t="s">
        <v>171</v>
      </c>
      <c r="B48" s="93" t="s">
        <v>120</v>
      </c>
      <c r="C48" s="93" t="s">
        <v>168</v>
      </c>
      <c r="D48" s="93" t="s">
        <v>172</v>
      </c>
      <c r="E48" s="93"/>
      <c r="F48" s="94"/>
      <c r="G48" s="94"/>
      <c r="H48" s="94"/>
      <c r="I48" s="94"/>
      <c r="J48" s="94"/>
      <c r="K48" s="94"/>
      <c r="L48" s="94"/>
      <c r="M48" s="82">
        <f>M49+M50+M51+M52</f>
        <v>0</v>
      </c>
      <c r="N48" s="82">
        <f>N49+N50+N51+N52</f>
        <v>0</v>
      </c>
      <c r="O48" s="106" t="e">
        <f t="shared" si="7"/>
        <v>#DIV/0!</v>
      </c>
    </row>
    <row r="49" spans="1:15" s="115" customFormat="1" ht="54" hidden="1" customHeight="1" x14ac:dyDescent="0.2">
      <c r="A49" s="91" t="s">
        <v>173</v>
      </c>
      <c r="B49" s="93" t="s">
        <v>120</v>
      </c>
      <c r="C49" s="93" t="s">
        <v>168</v>
      </c>
      <c r="D49" s="93" t="s">
        <v>174</v>
      </c>
      <c r="E49" s="93" t="s">
        <v>141</v>
      </c>
      <c r="F49" s="94"/>
      <c r="G49" s="94"/>
      <c r="H49" s="94"/>
      <c r="I49" s="94"/>
      <c r="J49" s="94"/>
      <c r="K49" s="94"/>
      <c r="L49" s="94"/>
      <c r="M49" s="94"/>
      <c r="N49" s="94">
        <v>0</v>
      </c>
      <c r="O49" s="106" t="e">
        <f t="shared" si="7"/>
        <v>#DIV/0!</v>
      </c>
    </row>
    <row r="50" spans="1:15" s="115" customFormat="1" ht="40.5" hidden="1" customHeight="1" x14ac:dyDescent="0.2">
      <c r="A50" s="91" t="s">
        <v>175</v>
      </c>
      <c r="B50" s="93" t="s">
        <v>120</v>
      </c>
      <c r="C50" s="93" t="s">
        <v>168</v>
      </c>
      <c r="D50" s="93" t="s">
        <v>174</v>
      </c>
      <c r="E50" s="93" t="s">
        <v>141</v>
      </c>
      <c r="F50" s="94"/>
      <c r="G50" s="94"/>
      <c r="H50" s="94"/>
      <c r="I50" s="94"/>
      <c r="J50" s="94"/>
      <c r="K50" s="94"/>
      <c r="L50" s="94"/>
      <c r="M50" s="94"/>
      <c r="N50" s="94">
        <v>0</v>
      </c>
      <c r="O50" s="106" t="e">
        <f t="shared" si="7"/>
        <v>#DIV/0!</v>
      </c>
    </row>
    <row r="51" spans="1:15" s="115" customFormat="1" ht="40.5" hidden="1" customHeight="1" x14ac:dyDescent="0.2">
      <c r="A51" s="91" t="s">
        <v>144</v>
      </c>
      <c r="B51" s="93" t="s">
        <v>120</v>
      </c>
      <c r="C51" s="93" t="s">
        <v>168</v>
      </c>
      <c r="D51" s="93" t="s">
        <v>174</v>
      </c>
      <c r="E51" s="93" t="s">
        <v>145</v>
      </c>
      <c r="F51" s="94"/>
      <c r="G51" s="94"/>
      <c r="H51" s="94"/>
      <c r="I51" s="94"/>
      <c r="J51" s="94"/>
      <c r="K51" s="94"/>
      <c r="L51" s="94"/>
      <c r="M51" s="94"/>
      <c r="N51" s="94"/>
      <c r="O51" s="106" t="e">
        <f t="shared" si="7"/>
        <v>#DIV/0!</v>
      </c>
    </row>
    <row r="52" spans="1:15" s="115" customFormat="1" ht="40.5" hidden="1" customHeight="1" x14ac:dyDescent="0.2">
      <c r="A52" s="91" t="s">
        <v>144</v>
      </c>
      <c r="B52" s="93" t="s">
        <v>120</v>
      </c>
      <c r="C52" s="93" t="s">
        <v>168</v>
      </c>
      <c r="D52" s="93" t="s">
        <v>174</v>
      </c>
      <c r="E52" s="93" t="s">
        <v>145</v>
      </c>
      <c r="F52" s="94"/>
      <c r="G52" s="94"/>
      <c r="H52" s="94"/>
      <c r="I52" s="94"/>
      <c r="J52" s="94"/>
      <c r="K52" s="94"/>
      <c r="L52" s="94"/>
      <c r="M52" s="94"/>
      <c r="N52" s="94"/>
      <c r="O52" s="106" t="e">
        <f t="shared" si="7"/>
        <v>#DIV/0!</v>
      </c>
    </row>
    <row r="53" spans="1:15" s="114" customFormat="1" hidden="1" x14ac:dyDescent="0.2">
      <c r="A53" s="122" t="s">
        <v>176</v>
      </c>
      <c r="B53" s="80" t="s">
        <v>120</v>
      </c>
      <c r="C53" s="80" t="s">
        <v>177</v>
      </c>
      <c r="D53" s="80"/>
      <c r="E53" s="80"/>
      <c r="F53" s="81"/>
      <c r="G53" s="81">
        <f t="shared" ref="G53:L54" si="18">G54</f>
        <v>0</v>
      </c>
      <c r="H53" s="81">
        <f t="shared" si="18"/>
        <v>0</v>
      </c>
      <c r="I53" s="81">
        <f t="shared" si="18"/>
        <v>0</v>
      </c>
      <c r="J53" s="81">
        <f>J54</f>
        <v>0</v>
      </c>
      <c r="K53" s="81">
        <f t="shared" si="18"/>
        <v>0</v>
      </c>
      <c r="L53" s="81">
        <f t="shared" si="18"/>
        <v>0</v>
      </c>
      <c r="M53" s="81"/>
      <c r="N53" s="81"/>
      <c r="O53" s="106" t="e">
        <f t="shared" si="7"/>
        <v>#DIV/0!</v>
      </c>
    </row>
    <row r="54" spans="1:15" s="114" customFormat="1" ht="38.25" hidden="1" customHeight="1" x14ac:dyDescent="0.2">
      <c r="A54" s="91" t="s">
        <v>178</v>
      </c>
      <c r="B54" s="93" t="s">
        <v>120</v>
      </c>
      <c r="C54" s="93" t="s">
        <v>177</v>
      </c>
      <c r="D54" s="93" t="s">
        <v>179</v>
      </c>
      <c r="E54" s="93"/>
      <c r="F54" s="94"/>
      <c r="G54" s="94">
        <f t="shared" si="18"/>
        <v>0</v>
      </c>
      <c r="H54" s="94">
        <f t="shared" si="18"/>
        <v>0</v>
      </c>
      <c r="I54" s="94">
        <f t="shared" si="18"/>
        <v>0</v>
      </c>
      <c r="J54" s="94">
        <f t="shared" si="18"/>
        <v>0</v>
      </c>
      <c r="K54" s="94">
        <f t="shared" si="18"/>
        <v>0</v>
      </c>
      <c r="L54" s="94">
        <f t="shared" si="18"/>
        <v>0</v>
      </c>
      <c r="M54" s="94"/>
      <c r="N54" s="81"/>
      <c r="O54" s="106" t="e">
        <f t="shared" si="7"/>
        <v>#DIV/0!</v>
      </c>
    </row>
    <row r="55" spans="1:15" s="114" customFormat="1" ht="17.25" hidden="1" customHeight="1" x14ac:dyDescent="0.2">
      <c r="A55" s="91" t="s">
        <v>180</v>
      </c>
      <c r="B55" s="93" t="s">
        <v>120</v>
      </c>
      <c r="C55" s="93" t="s">
        <v>177</v>
      </c>
      <c r="D55" s="93" t="s">
        <v>181</v>
      </c>
      <c r="E55" s="93"/>
      <c r="F55" s="94"/>
      <c r="G55" s="94">
        <f t="shared" ref="G55:L55" si="19">G56+G60</f>
        <v>0</v>
      </c>
      <c r="H55" s="94">
        <f t="shared" si="19"/>
        <v>0</v>
      </c>
      <c r="I55" s="94">
        <f t="shared" si="19"/>
        <v>0</v>
      </c>
      <c r="J55" s="94">
        <f t="shared" si="19"/>
        <v>0</v>
      </c>
      <c r="K55" s="94">
        <f t="shared" si="19"/>
        <v>0</v>
      </c>
      <c r="L55" s="94">
        <f t="shared" si="19"/>
        <v>0</v>
      </c>
      <c r="M55" s="94"/>
      <c r="N55" s="81"/>
      <c r="O55" s="106" t="e">
        <f t="shared" si="7"/>
        <v>#DIV/0!</v>
      </c>
    </row>
    <row r="56" spans="1:15" s="114" customFormat="1" ht="38.25" hidden="1" x14ac:dyDescent="0.2">
      <c r="A56" s="91" t="s">
        <v>182</v>
      </c>
      <c r="B56" s="93" t="s">
        <v>120</v>
      </c>
      <c r="C56" s="93" t="s">
        <v>177</v>
      </c>
      <c r="D56" s="93" t="s">
        <v>183</v>
      </c>
      <c r="E56" s="93"/>
      <c r="F56" s="94"/>
      <c r="G56" s="94">
        <f t="shared" ref="G56:L58" si="20">G57</f>
        <v>0</v>
      </c>
      <c r="H56" s="94">
        <f t="shared" si="20"/>
        <v>0</v>
      </c>
      <c r="I56" s="94">
        <f t="shared" si="20"/>
        <v>0</v>
      </c>
      <c r="J56" s="94">
        <f t="shared" si="20"/>
        <v>0</v>
      </c>
      <c r="K56" s="94">
        <f t="shared" si="20"/>
        <v>0</v>
      </c>
      <c r="L56" s="94">
        <f t="shared" si="20"/>
        <v>0</v>
      </c>
      <c r="M56" s="94"/>
      <c r="N56" s="81"/>
      <c r="O56" s="106" t="e">
        <f t="shared" si="7"/>
        <v>#DIV/0!</v>
      </c>
    </row>
    <row r="57" spans="1:15" s="114" customFormat="1" ht="25.5" hidden="1" x14ac:dyDescent="0.2">
      <c r="A57" s="91" t="s">
        <v>184</v>
      </c>
      <c r="B57" s="93" t="s">
        <v>120</v>
      </c>
      <c r="C57" s="93" t="s">
        <v>177</v>
      </c>
      <c r="D57" s="93" t="s">
        <v>183</v>
      </c>
      <c r="E57" s="93" t="s">
        <v>141</v>
      </c>
      <c r="F57" s="94"/>
      <c r="G57" s="94">
        <f t="shared" si="20"/>
        <v>0</v>
      </c>
      <c r="H57" s="94">
        <f t="shared" si="20"/>
        <v>0</v>
      </c>
      <c r="I57" s="94">
        <f t="shared" si="20"/>
        <v>0</v>
      </c>
      <c r="J57" s="94">
        <f t="shared" si="20"/>
        <v>0</v>
      </c>
      <c r="K57" s="94">
        <f t="shared" si="20"/>
        <v>0</v>
      </c>
      <c r="L57" s="94">
        <f t="shared" si="20"/>
        <v>0</v>
      </c>
      <c r="M57" s="94"/>
      <c r="N57" s="81"/>
      <c r="O57" s="106" t="e">
        <f t="shared" si="7"/>
        <v>#DIV/0!</v>
      </c>
    </row>
    <row r="58" spans="1:15" s="114" customFormat="1" ht="38.25" hidden="1" x14ac:dyDescent="0.2">
      <c r="A58" s="91" t="s">
        <v>142</v>
      </c>
      <c r="B58" s="93" t="s">
        <v>120</v>
      </c>
      <c r="C58" s="93" t="s">
        <v>177</v>
      </c>
      <c r="D58" s="93" t="s">
        <v>183</v>
      </c>
      <c r="E58" s="93" t="s">
        <v>143</v>
      </c>
      <c r="F58" s="94"/>
      <c r="G58" s="94">
        <f t="shared" si="20"/>
        <v>0</v>
      </c>
      <c r="H58" s="94">
        <f t="shared" si="20"/>
        <v>0</v>
      </c>
      <c r="I58" s="94">
        <f t="shared" si="20"/>
        <v>0</v>
      </c>
      <c r="J58" s="94">
        <f t="shared" si="20"/>
        <v>0</v>
      </c>
      <c r="K58" s="94">
        <f t="shared" si="20"/>
        <v>0</v>
      </c>
      <c r="L58" s="94">
        <f t="shared" si="20"/>
        <v>0</v>
      </c>
      <c r="M58" s="94"/>
      <c r="N58" s="81"/>
      <c r="O58" s="106" t="e">
        <f t="shared" si="7"/>
        <v>#DIV/0!</v>
      </c>
    </row>
    <row r="59" spans="1:15" s="114" customFormat="1" ht="38.25" hidden="1" x14ac:dyDescent="0.2">
      <c r="A59" s="91" t="s">
        <v>144</v>
      </c>
      <c r="B59" s="93" t="s">
        <v>120</v>
      </c>
      <c r="C59" s="93" t="s">
        <v>177</v>
      </c>
      <c r="D59" s="93" t="s">
        <v>183</v>
      </c>
      <c r="E59" s="93" t="s">
        <v>145</v>
      </c>
      <c r="F59" s="94"/>
      <c r="G59" s="94"/>
      <c r="H59" s="94"/>
      <c r="I59" s="94"/>
      <c r="J59" s="94"/>
      <c r="K59" s="94"/>
      <c r="L59" s="94"/>
      <c r="M59" s="94"/>
      <c r="N59" s="81"/>
      <c r="O59" s="106" t="e">
        <f t="shared" si="7"/>
        <v>#DIV/0!</v>
      </c>
    </row>
    <row r="60" spans="1:15" s="114" customFormat="1" ht="24" hidden="1" customHeight="1" x14ac:dyDescent="0.2">
      <c r="A60" s="91" t="s">
        <v>185</v>
      </c>
      <c r="B60" s="93" t="s">
        <v>120</v>
      </c>
      <c r="C60" s="93" t="s">
        <v>177</v>
      </c>
      <c r="D60" s="93" t="s">
        <v>186</v>
      </c>
      <c r="E60" s="93"/>
      <c r="F60" s="94"/>
      <c r="G60" s="94">
        <f t="shared" ref="G60:L61" si="21">G61</f>
        <v>0</v>
      </c>
      <c r="H60" s="94">
        <f t="shared" si="21"/>
        <v>0</v>
      </c>
      <c r="I60" s="94">
        <f t="shared" si="21"/>
        <v>0</v>
      </c>
      <c r="J60" s="94">
        <f t="shared" si="21"/>
        <v>0</v>
      </c>
      <c r="K60" s="94">
        <f t="shared" si="21"/>
        <v>0</v>
      </c>
      <c r="L60" s="94">
        <f t="shared" si="21"/>
        <v>0</v>
      </c>
      <c r="M60" s="94"/>
      <c r="N60" s="81"/>
      <c r="O60" s="106" t="e">
        <f t="shared" si="7"/>
        <v>#DIV/0!</v>
      </c>
    </row>
    <row r="61" spans="1:15" s="114" customFormat="1" ht="24" hidden="1" customHeight="1" x14ac:dyDescent="0.2">
      <c r="A61" s="91" t="s">
        <v>187</v>
      </c>
      <c r="B61" s="93" t="s">
        <v>120</v>
      </c>
      <c r="C61" s="93" t="s">
        <v>177</v>
      </c>
      <c r="D61" s="93" t="s">
        <v>186</v>
      </c>
      <c r="E61" s="93" t="s">
        <v>188</v>
      </c>
      <c r="F61" s="94"/>
      <c r="G61" s="94">
        <f t="shared" si="21"/>
        <v>0</v>
      </c>
      <c r="H61" s="94">
        <f t="shared" si="21"/>
        <v>0</v>
      </c>
      <c r="I61" s="94">
        <f t="shared" si="21"/>
        <v>0</v>
      </c>
      <c r="J61" s="94">
        <f t="shared" si="21"/>
        <v>0</v>
      </c>
      <c r="K61" s="94">
        <f t="shared" si="21"/>
        <v>0</v>
      </c>
      <c r="L61" s="94">
        <f t="shared" si="21"/>
        <v>0</v>
      </c>
      <c r="M61" s="94"/>
      <c r="N61" s="81"/>
      <c r="O61" s="106" t="e">
        <f t="shared" si="7"/>
        <v>#DIV/0!</v>
      </c>
    </row>
    <row r="62" spans="1:15" s="114" customFormat="1" hidden="1" x14ac:dyDescent="0.2">
      <c r="A62" s="91" t="s">
        <v>189</v>
      </c>
      <c r="B62" s="93" t="s">
        <v>120</v>
      </c>
      <c r="C62" s="93" t="s">
        <v>177</v>
      </c>
      <c r="D62" s="93" t="s">
        <v>186</v>
      </c>
      <c r="E62" s="93" t="s">
        <v>190</v>
      </c>
      <c r="F62" s="94"/>
      <c r="G62" s="94">
        <f>G57</f>
        <v>0</v>
      </c>
      <c r="H62" s="94">
        <f>H57</f>
        <v>0</v>
      </c>
      <c r="I62" s="94">
        <f>I57</f>
        <v>0</v>
      </c>
      <c r="J62" s="94"/>
      <c r="K62" s="94">
        <f>K57</f>
        <v>0</v>
      </c>
      <c r="L62" s="94">
        <f>L57</f>
        <v>0</v>
      </c>
      <c r="M62" s="94"/>
      <c r="N62" s="81"/>
      <c r="O62" s="106" t="e">
        <f t="shared" si="7"/>
        <v>#DIV/0!</v>
      </c>
    </row>
    <row r="63" spans="1:15" s="89" customFormat="1" ht="20.25" customHeight="1" x14ac:dyDescent="0.25">
      <c r="A63" s="84" t="s">
        <v>191</v>
      </c>
      <c r="B63" s="86" t="s">
        <v>122</v>
      </c>
      <c r="C63" s="86"/>
      <c r="D63" s="86"/>
      <c r="E63" s="86"/>
      <c r="F63" s="87">
        <f t="shared" ref="F63:L69" si="22">F64</f>
        <v>154.1</v>
      </c>
      <c r="G63" s="87">
        <f t="shared" si="22"/>
        <v>0</v>
      </c>
      <c r="H63" s="87">
        <f t="shared" si="22"/>
        <v>0</v>
      </c>
      <c r="I63" s="87">
        <f t="shared" si="22"/>
        <v>0</v>
      </c>
      <c r="J63" s="87">
        <f t="shared" si="22"/>
        <v>-15</v>
      </c>
      <c r="K63" s="87">
        <f t="shared" si="22"/>
        <v>0</v>
      </c>
      <c r="L63" s="87">
        <f t="shared" si="22"/>
        <v>0</v>
      </c>
      <c r="M63" s="78">
        <f t="shared" ref="M63:N66" si="23">M64</f>
        <v>200.4</v>
      </c>
      <c r="N63" s="87">
        <f t="shared" si="23"/>
        <v>198.3</v>
      </c>
      <c r="O63" s="138">
        <f t="shared" si="7"/>
        <v>0.98952095808383234</v>
      </c>
    </row>
    <row r="64" spans="1:15" s="64" customFormat="1" ht="22.5" customHeight="1" x14ac:dyDescent="0.2">
      <c r="A64" s="136" t="s">
        <v>192</v>
      </c>
      <c r="B64" s="137" t="s">
        <v>122</v>
      </c>
      <c r="C64" s="137" t="s">
        <v>193</v>
      </c>
      <c r="D64" s="137"/>
      <c r="E64" s="137"/>
      <c r="F64" s="55">
        <f>F68</f>
        <v>154.1</v>
      </c>
      <c r="G64" s="55">
        <f t="shared" si="22"/>
        <v>0</v>
      </c>
      <c r="H64" s="55">
        <f t="shared" si="22"/>
        <v>0</v>
      </c>
      <c r="I64" s="55">
        <f t="shared" si="22"/>
        <v>0</v>
      </c>
      <c r="J64" s="55">
        <f t="shared" si="22"/>
        <v>-15</v>
      </c>
      <c r="K64" s="55">
        <f t="shared" si="22"/>
        <v>0</v>
      </c>
      <c r="L64" s="55">
        <f t="shared" si="22"/>
        <v>0</v>
      </c>
      <c r="M64" s="55">
        <f t="shared" si="23"/>
        <v>200.4</v>
      </c>
      <c r="N64" s="55">
        <f t="shared" si="23"/>
        <v>198.3</v>
      </c>
      <c r="O64" s="138">
        <f t="shared" si="7"/>
        <v>0.98952095808383234</v>
      </c>
    </row>
    <row r="65" spans="1:15" s="114" customFormat="1" ht="43.5" customHeight="1" x14ac:dyDescent="0.2">
      <c r="A65" s="118" t="s">
        <v>194</v>
      </c>
      <c r="B65" s="119" t="s">
        <v>122</v>
      </c>
      <c r="C65" s="119" t="s">
        <v>193</v>
      </c>
      <c r="D65" s="119" t="s">
        <v>344</v>
      </c>
      <c r="E65" s="119"/>
      <c r="F65" s="82"/>
      <c r="G65" s="82">
        <f t="shared" ref="G65:L65" si="24">G67</f>
        <v>0</v>
      </c>
      <c r="H65" s="82">
        <f t="shared" si="24"/>
        <v>0</v>
      </c>
      <c r="I65" s="82">
        <f t="shared" si="24"/>
        <v>0</v>
      </c>
      <c r="J65" s="82">
        <f t="shared" si="24"/>
        <v>-15</v>
      </c>
      <c r="K65" s="82">
        <f t="shared" si="24"/>
        <v>0</v>
      </c>
      <c r="L65" s="82">
        <f t="shared" si="24"/>
        <v>0</v>
      </c>
      <c r="M65" s="82">
        <f t="shared" si="23"/>
        <v>200.4</v>
      </c>
      <c r="N65" s="82">
        <f t="shared" si="23"/>
        <v>198.3</v>
      </c>
      <c r="O65" s="138">
        <f t="shared" si="7"/>
        <v>0.98952095808383234</v>
      </c>
    </row>
    <row r="66" spans="1:15" s="114" customFormat="1" ht="43.5" customHeight="1" x14ac:dyDescent="0.2">
      <c r="A66" s="91" t="s">
        <v>346</v>
      </c>
      <c r="B66" s="93" t="s">
        <v>122</v>
      </c>
      <c r="C66" s="93" t="s">
        <v>193</v>
      </c>
      <c r="D66" s="93" t="s">
        <v>363</v>
      </c>
      <c r="E66" s="93"/>
      <c r="F66" s="94"/>
      <c r="G66" s="94"/>
      <c r="H66" s="94"/>
      <c r="I66" s="94"/>
      <c r="J66" s="94"/>
      <c r="K66" s="94"/>
      <c r="L66" s="94"/>
      <c r="M66" s="300">
        <f t="shared" si="23"/>
        <v>200.4</v>
      </c>
      <c r="N66" s="300">
        <f t="shared" si="23"/>
        <v>198.3</v>
      </c>
      <c r="O66" s="106">
        <f t="shared" si="7"/>
        <v>0.98952095808383234</v>
      </c>
    </row>
    <row r="67" spans="1:15" s="114" customFormat="1" ht="66.75" customHeight="1" x14ac:dyDescent="0.2">
      <c r="A67" s="91" t="str">
        <f>'2'!A74</f>
        <v>Осуществление первичного воинского учета на территориях, где отсутствуют военные комиссариаты (Закупка товаров, работ и услуг для обеспечения государственных (муниципальных) нужд)</v>
      </c>
      <c r="B67" s="93" t="s">
        <v>122</v>
      </c>
      <c r="C67" s="93" t="s">
        <v>193</v>
      </c>
      <c r="D67" s="93" t="s">
        <v>360</v>
      </c>
      <c r="E67" s="93" t="s">
        <v>141</v>
      </c>
      <c r="F67" s="94"/>
      <c r="G67" s="94">
        <f t="shared" si="22"/>
        <v>0</v>
      </c>
      <c r="H67" s="94">
        <f t="shared" si="22"/>
        <v>0</v>
      </c>
      <c r="I67" s="94">
        <f t="shared" si="22"/>
        <v>0</v>
      </c>
      <c r="J67" s="94">
        <f t="shared" si="22"/>
        <v>-15</v>
      </c>
      <c r="K67" s="94">
        <f t="shared" si="22"/>
        <v>0</v>
      </c>
      <c r="L67" s="94">
        <f t="shared" si="22"/>
        <v>0</v>
      </c>
      <c r="M67" s="300">
        <f>'2'!G74</f>
        <v>200.4</v>
      </c>
      <c r="N67" s="300">
        <f>'2'!H74</f>
        <v>198.3</v>
      </c>
      <c r="O67" s="106">
        <f t="shared" si="7"/>
        <v>0.98952095808383234</v>
      </c>
    </row>
    <row r="68" spans="1:15" s="97" customFormat="1" ht="34.5" hidden="1" customHeight="1" x14ac:dyDescent="0.2">
      <c r="A68" s="123" t="s">
        <v>196</v>
      </c>
      <c r="B68" s="93" t="s">
        <v>122</v>
      </c>
      <c r="C68" s="93" t="s">
        <v>193</v>
      </c>
      <c r="D68" s="93" t="s">
        <v>197</v>
      </c>
      <c r="E68" s="93" t="s">
        <v>130</v>
      </c>
      <c r="F68" s="94">
        <v>154.1</v>
      </c>
      <c r="G68" s="94">
        <f t="shared" si="22"/>
        <v>0</v>
      </c>
      <c r="H68" s="94">
        <f t="shared" si="22"/>
        <v>0</v>
      </c>
      <c r="I68" s="94">
        <f t="shared" si="22"/>
        <v>0</v>
      </c>
      <c r="J68" s="94">
        <f>J69-15</f>
        <v>-15</v>
      </c>
      <c r="K68" s="94">
        <f t="shared" si="22"/>
        <v>0</v>
      </c>
      <c r="L68" s="94">
        <f t="shared" si="22"/>
        <v>0</v>
      </c>
      <c r="M68" s="94">
        <v>135.19999999999999</v>
      </c>
      <c r="N68" s="94">
        <v>0</v>
      </c>
      <c r="O68" s="106">
        <f t="shared" si="7"/>
        <v>0</v>
      </c>
    </row>
    <row r="69" spans="1:15" s="97" customFormat="1" ht="27.75" hidden="1" customHeight="1" x14ac:dyDescent="0.2">
      <c r="A69" s="91" t="s">
        <v>131</v>
      </c>
      <c r="B69" s="93" t="s">
        <v>122</v>
      </c>
      <c r="C69" s="93" t="s">
        <v>193</v>
      </c>
      <c r="D69" s="93" t="s">
        <v>195</v>
      </c>
      <c r="E69" s="93" t="s">
        <v>132</v>
      </c>
      <c r="F69" s="94"/>
      <c r="G69" s="94">
        <f t="shared" si="22"/>
        <v>0</v>
      </c>
      <c r="H69" s="94">
        <f t="shared" si="22"/>
        <v>0</v>
      </c>
      <c r="I69" s="94">
        <f t="shared" si="22"/>
        <v>0</v>
      </c>
      <c r="J69" s="94">
        <f t="shared" si="22"/>
        <v>0</v>
      </c>
      <c r="K69" s="94">
        <f t="shared" si="22"/>
        <v>0</v>
      </c>
      <c r="L69" s="94">
        <f t="shared" si="22"/>
        <v>0</v>
      </c>
      <c r="M69" s="94">
        <v>0</v>
      </c>
      <c r="N69" s="94">
        <v>0</v>
      </c>
      <c r="O69" s="106" t="e">
        <f t="shared" si="7"/>
        <v>#DIV/0!</v>
      </c>
    </row>
    <row r="70" spans="1:15" s="115" customFormat="1" ht="38.25" hidden="1" x14ac:dyDescent="0.2">
      <c r="A70" s="91" t="s">
        <v>154</v>
      </c>
      <c r="B70" s="93" t="s">
        <v>122</v>
      </c>
      <c r="C70" s="93" t="s">
        <v>193</v>
      </c>
      <c r="D70" s="93" t="s">
        <v>195</v>
      </c>
      <c r="E70" s="93" t="s">
        <v>155</v>
      </c>
      <c r="F70" s="94"/>
      <c r="G70" s="94">
        <f t="shared" ref="G70:L70" si="25">G76+G72</f>
        <v>0</v>
      </c>
      <c r="H70" s="94">
        <f t="shared" si="25"/>
        <v>0</v>
      </c>
      <c r="I70" s="94">
        <f t="shared" si="25"/>
        <v>0</v>
      </c>
      <c r="J70" s="94"/>
      <c r="K70" s="94">
        <f t="shared" si="25"/>
        <v>0</v>
      </c>
      <c r="L70" s="94">
        <f t="shared" si="25"/>
        <v>0</v>
      </c>
      <c r="M70" s="94">
        <v>0</v>
      </c>
      <c r="N70" s="94">
        <v>0</v>
      </c>
      <c r="O70" s="106" t="e">
        <f t="shared" si="7"/>
        <v>#DIV/0!</v>
      </c>
    </row>
    <row r="71" spans="1:15" s="115" customFormat="1" ht="37.5" hidden="1" customHeight="1" x14ac:dyDescent="0.2">
      <c r="A71" s="91" t="s">
        <v>144</v>
      </c>
      <c r="B71" s="93" t="s">
        <v>122</v>
      </c>
      <c r="C71" s="93" t="s">
        <v>193</v>
      </c>
      <c r="D71" s="93" t="s">
        <v>195</v>
      </c>
      <c r="E71" s="93" t="s">
        <v>145</v>
      </c>
      <c r="F71" s="94"/>
      <c r="G71" s="94"/>
      <c r="H71" s="94"/>
      <c r="I71" s="94"/>
      <c r="J71" s="94"/>
      <c r="K71" s="94"/>
      <c r="L71" s="94"/>
      <c r="M71" s="94"/>
      <c r="N71" s="94"/>
      <c r="O71" s="106" t="e">
        <f t="shared" si="7"/>
        <v>#DIV/0!</v>
      </c>
    </row>
    <row r="72" spans="1:15" s="127" customFormat="1" ht="27" hidden="1" x14ac:dyDescent="0.25">
      <c r="A72" s="124" t="s">
        <v>198</v>
      </c>
      <c r="B72" s="125" t="s">
        <v>193</v>
      </c>
      <c r="C72" s="125"/>
      <c r="D72" s="125"/>
      <c r="E72" s="125"/>
      <c r="F72" s="126"/>
      <c r="G72" s="126">
        <f t="shared" ref="G72:L78" si="26">G73</f>
        <v>0</v>
      </c>
      <c r="H72" s="126">
        <f t="shared" si="26"/>
        <v>0</v>
      </c>
      <c r="I72" s="126">
        <f t="shared" si="26"/>
        <v>0</v>
      </c>
      <c r="J72" s="126">
        <f t="shared" si="26"/>
        <v>0</v>
      </c>
      <c r="K72" s="126">
        <f t="shared" si="26"/>
        <v>0</v>
      </c>
      <c r="L72" s="126">
        <f t="shared" si="26"/>
        <v>0</v>
      </c>
      <c r="M72" s="126"/>
      <c r="N72" s="126"/>
      <c r="O72" s="106" t="e">
        <f t="shared" si="7"/>
        <v>#DIV/0!</v>
      </c>
    </row>
    <row r="73" spans="1:15" s="128" customFormat="1" ht="38.25" hidden="1" x14ac:dyDescent="0.2">
      <c r="A73" s="122" t="s">
        <v>199</v>
      </c>
      <c r="B73" s="80" t="s">
        <v>193</v>
      </c>
      <c r="C73" s="80" t="s">
        <v>200</v>
      </c>
      <c r="D73" s="80"/>
      <c r="E73" s="80"/>
      <c r="F73" s="81"/>
      <c r="G73" s="81">
        <f t="shared" si="26"/>
        <v>0</v>
      </c>
      <c r="H73" s="81">
        <f t="shared" si="26"/>
        <v>0</v>
      </c>
      <c r="I73" s="81">
        <f t="shared" si="26"/>
        <v>0</v>
      </c>
      <c r="J73" s="81">
        <f t="shared" si="26"/>
        <v>0</v>
      </c>
      <c r="K73" s="81">
        <f t="shared" si="26"/>
        <v>0</v>
      </c>
      <c r="L73" s="81">
        <f t="shared" si="26"/>
        <v>0</v>
      </c>
      <c r="M73" s="81"/>
      <c r="N73" s="81"/>
      <c r="O73" s="106" t="e">
        <f t="shared" si="7"/>
        <v>#DIV/0!</v>
      </c>
    </row>
    <row r="74" spans="1:15" s="114" customFormat="1" ht="38.25" hidden="1" customHeight="1" x14ac:dyDescent="0.2">
      <c r="A74" s="91" t="s">
        <v>178</v>
      </c>
      <c r="B74" s="93" t="s">
        <v>193</v>
      </c>
      <c r="C74" s="93" t="s">
        <v>200</v>
      </c>
      <c r="D74" s="93" t="s">
        <v>179</v>
      </c>
      <c r="E74" s="93"/>
      <c r="F74" s="94"/>
      <c r="G74" s="94">
        <f t="shared" si="26"/>
        <v>0</v>
      </c>
      <c r="H74" s="94">
        <f t="shared" si="26"/>
        <v>0</v>
      </c>
      <c r="I74" s="94">
        <f t="shared" si="26"/>
        <v>0</v>
      </c>
      <c r="J74" s="94">
        <f t="shared" si="26"/>
        <v>0</v>
      </c>
      <c r="K74" s="94">
        <f t="shared" si="26"/>
        <v>0</v>
      </c>
      <c r="L74" s="94">
        <f t="shared" si="26"/>
        <v>0</v>
      </c>
      <c r="M74" s="94"/>
      <c r="N74" s="81"/>
      <c r="O74" s="106" t="e">
        <f t="shared" si="7"/>
        <v>#DIV/0!</v>
      </c>
    </row>
    <row r="75" spans="1:15" s="114" customFormat="1" ht="33" hidden="1" customHeight="1" x14ac:dyDescent="0.2">
      <c r="A75" s="91" t="s">
        <v>201</v>
      </c>
      <c r="B75" s="93" t="s">
        <v>193</v>
      </c>
      <c r="C75" s="93" t="s">
        <v>200</v>
      </c>
      <c r="D75" s="93" t="s">
        <v>181</v>
      </c>
      <c r="E75" s="93"/>
      <c r="F75" s="94"/>
      <c r="G75" s="94">
        <f t="shared" si="26"/>
        <v>0</v>
      </c>
      <c r="H75" s="94">
        <f t="shared" si="26"/>
        <v>0</v>
      </c>
      <c r="I75" s="94">
        <f t="shared" si="26"/>
        <v>0</v>
      </c>
      <c r="J75" s="94">
        <f t="shared" si="26"/>
        <v>0</v>
      </c>
      <c r="K75" s="94">
        <f t="shared" si="26"/>
        <v>0</v>
      </c>
      <c r="L75" s="94">
        <f t="shared" si="26"/>
        <v>0</v>
      </c>
      <c r="M75" s="94"/>
      <c r="N75" s="81"/>
      <c r="O75" s="106" t="e">
        <f t="shared" si="7"/>
        <v>#DIV/0!</v>
      </c>
    </row>
    <row r="76" spans="1:15" s="129" customFormat="1" ht="25.5" hidden="1" x14ac:dyDescent="0.2">
      <c r="A76" s="91" t="s">
        <v>202</v>
      </c>
      <c r="B76" s="93" t="s">
        <v>193</v>
      </c>
      <c r="C76" s="93" t="s">
        <v>200</v>
      </c>
      <c r="D76" s="93" t="s">
        <v>203</v>
      </c>
      <c r="E76" s="93"/>
      <c r="F76" s="94"/>
      <c r="G76" s="94">
        <f t="shared" si="26"/>
        <v>0</v>
      </c>
      <c r="H76" s="94">
        <f t="shared" si="26"/>
        <v>0</v>
      </c>
      <c r="I76" s="94">
        <f t="shared" si="26"/>
        <v>0</v>
      </c>
      <c r="J76" s="94">
        <f t="shared" si="26"/>
        <v>0</v>
      </c>
      <c r="K76" s="94">
        <f t="shared" si="26"/>
        <v>0</v>
      </c>
      <c r="L76" s="94">
        <f t="shared" si="26"/>
        <v>0</v>
      </c>
      <c r="M76" s="94"/>
      <c r="N76" s="94"/>
      <c r="O76" s="106" t="e">
        <f t="shared" si="7"/>
        <v>#DIV/0!</v>
      </c>
    </row>
    <row r="77" spans="1:15" s="129" customFormat="1" ht="25.5" hidden="1" x14ac:dyDescent="0.2">
      <c r="A77" s="91" t="s">
        <v>184</v>
      </c>
      <c r="B77" s="93" t="s">
        <v>193</v>
      </c>
      <c r="C77" s="93" t="s">
        <v>200</v>
      </c>
      <c r="D77" s="93" t="s">
        <v>203</v>
      </c>
      <c r="E77" s="93" t="s">
        <v>141</v>
      </c>
      <c r="F77" s="94"/>
      <c r="G77" s="94">
        <f t="shared" si="26"/>
        <v>0</v>
      </c>
      <c r="H77" s="94">
        <f t="shared" si="26"/>
        <v>0</v>
      </c>
      <c r="I77" s="94">
        <f t="shared" si="26"/>
        <v>0</v>
      </c>
      <c r="J77" s="94">
        <f t="shared" si="26"/>
        <v>0</v>
      </c>
      <c r="K77" s="94">
        <f t="shared" si="26"/>
        <v>0</v>
      </c>
      <c r="L77" s="94">
        <f t="shared" si="26"/>
        <v>0</v>
      </c>
      <c r="M77" s="94"/>
      <c r="N77" s="94"/>
      <c r="O77" s="106" t="e">
        <f t="shared" si="7"/>
        <v>#DIV/0!</v>
      </c>
    </row>
    <row r="78" spans="1:15" s="129" customFormat="1" ht="38.25" hidden="1" x14ac:dyDescent="0.2">
      <c r="A78" s="91" t="s">
        <v>142</v>
      </c>
      <c r="B78" s="93" t="s">
        <v>193</v>
      </c>
      <c r="C78" s="93" t="s">
        <v>200</v>
      </c>
      <c r="D78" s="93" t="s">
        <v>203</v>
      </c>
      <c r="E78" s="93" t="s">
        <v>143</v>
      </c>
      <c r="F78" s="94"/>
      <c r="G78" s="94">
        <f t="shared" si="26"/>
        <v>0</v>
      </c>
      <c r="H78" s="94">
        <f t="shared" si="26"/>
        <v>0</v>
      </c>
      <c r="I78" s="94">
        <f t="shared" si="26"/>
        <v>0</v>
      </c>
      <c r="J78" s="94">
        <f t="shared" si="26"/>
        <v>0</v>
      </c>
      <c r="K78" s="94">
        <f t="shared" si="26"/>
        <v>0</v>
      </c>
      <c r="L78" s="94">
        <f t="shared" si="26"/>
        <v>0</v>
      </c>
      <c r="M78" s="94"/>
      <c r="N78" s="94"/>
      <c r="O78" s="106" t="e">
        <f t="shared" si="7"/>
        <v>#DIV/0!</v>
      </c>
    </row>
    <row r="79" spans="1:15" s="129" customFormat="1" ht="38.25" hidden="1" x14ac:dyDescent="0.2">
      <c r="A79" s="91" t="s">
        <v>144</v>
      </c>
      <c r="B79" s="93" t="s">
        <v>193</v>
      </c>
      <c r="C79" s="93" t="s">
        <v>200</v>
      </c>
      <c r="D79" s="93" t="s">
        <v>203</v>
      </c>
      <c r="E79" s="93" t="s">
        <v>145</v>
      </c>
      <c r="F79" s="94"/>
      <c r="G79" s="94"/>
      <c r="H79" s="94"/>
      <c r="I79" s="94"/>
      <c r="J79" s="94"/>
      <c r="K79" s="94"/>
      <c r="L79" s="94">
        <v>0</v>
      </c>
      <c r="M79" s="94"/>
      <c r="N79" s="94"/>
      <c r="O79" s="106" t="e">
        <f t="shared" si="7"/>
        <v>#DIV/0!</v>
      </c>
    </row>
    <row r="80" spans="1:15" s="130" customFormat="1" ht="13.5" hidden="1" x14ac:dyDescent="0.25">
      <c r="A80" s="124" t="s">
        <v>204</v>
      </c>
      <c r="B80" s="125" t="s">
        <v>148</v>
      </c>
      <c r="C80" s="125"/>
      <c r="D80" s="125"/>
      <c r="E80" s="125"/>
      <c r="F80" s="126"/>
      <c r="G80" s="126">
        <f t="shared" ref="G80:L80" si="27">G81+G87</f>
        <v>0</v>
      </c>
      <c r="H80" s="126">
        <f t="shared" si="27"/>
        <v>0</v>
      </c>
      <c r="I80" s="126">
        <f t="shared" si="27"/>
        <v>0</v>
      </c>
      <c r="J80" s="126">
        <f t="shared" si="27"/>
        <v>0</v>
      </c>
      <c r="K80" s="126">
        <f t="shared" si="27"/>
        <v>0</v>
      </c>
      <c r="L80" s="126">
        <f t="shared" si="27"/>
        <v>0</v>
      </c>
      <c r="M80" s="126"/>
      <c r="N80" s="126"/>
      <c r="O80" s="106" t="e">
        <f t="shared" si="7"/>
        <v>#DIV/0!</v>
      </c>
    </row>
    <row r="81" spans="1:15" s="114" customFormat="1" ht="13.5" hidden="1" x14ac:dyDescent="0.25">
      <c r="A81" s="122" t="s">
        <v>205</v>
      </c>
      <c r="B81" s="80" t="s">
        <v>148</v>
      </c>
      <c r="C81" s="80" t="s">
        <v>206</v>
      </c>
      <c r="D81" s="80"/>
      <c r="E81" s="80"/>
      <c r="F81" s="81"/>
      <c r="G81" s="81">
        <f t="shared" ref="G81:L85" si="28">G82</f>
        <v>0</v>
      </c>
      <c r="H81" s="81">
        <f t="shared" si="28"/>
        <v>0</v>
      </c>
      <c r="I81" s="81">
        <f t="shared" si="28"/>
        <v>0</v>
      </c>
      <c r="J81" s="81">
        <f t="shared" si="28"/>
        <v>0</v>
      </c>
      <c r="K81" s="81">
        <f t="shared" si="28"/>
        <v>0</v>
      </c>
      <c r="L81" s="81">
        <f t="shared" si="28"/>
        <v>0</v>
      </c>
      <c r="M81" s="126"/>
      <c r="N81" s="81"/>
      <c r="O81" s="106" t="e">
        <f t="shared" si="7"/>
        <v>#DIV/0!</v>
      </c>
    </row>
    <row r="82" spans="1:15" s="114" customFormat="1" ht="27" hidden="1" customHeight="1" x14ac:dyDescent="0.25">
      <c r="A82" s="91" t="s">
        <v>178</v>
      </c>
      <c r="B82" s="93" t="s">
        <v>148</v>
      </c>
      <c r="C82" s="93" t="s">
        <v>206</v>
      </c>
      <c r="D82" s="93" t="s">
        <v>179</v>
      </c>
      <c r="E82" s="93"/>
      <c r="F82" s="94"/>
      <c r="G82" s="94">
        <f t="shared" si="28"/>
        <v>0</v>
      </c>
      <c r="H82" s="94">
        <f t="shared" si="28"/>
        <v>0</v>
      </c>
      <c r="I82" s="94">
        <f t="shared" si="28"/>
        <v>0</v>
      </c>
      <c r="J82" s="94">
        <f t="shared" si="28"/>
        <v>0</v>
      </c>
      <c r="K82" s="94">
        <f t="shared" si="28"/>
        <v>0</v>
      </c>
      <c r="L82" s="94">
        <f t="shared" si="28"/>
        <v>0</v>
      </c>
      <c r="M82" s="126"/>
      <c r="N82" s="81"/>
      <c r="O82" s="106" t="e">
        <f t="shared" si="7"/>
        <v>#DIV/0!</v>
      </c>
    </row>
    <row r="83" spans="1:15" s="114" customFormat="1" ht="37.5" hidden="1" customHeight="1" x14ac:dyDescent="0.25">
      <c r="A83" s="91" t="s">
        <v>201</v>
      </c>
      <c r="B83" s="93" t="s">
        <v>148</v>
      </c>
      <c r="C83" s="93" t="s">
        <v>206</v>
      </c>
      <c r="D83" s="93" t="s">
        <v>181</v>
      </c>
      <c r="E83" s="93"/>
      <c r="F83" s="94"/>
      <c r="G83" s="94">
        <f t="shared" si="28"/>
        <v>0</v>
      </c>
      <c r="H83" s="94">
        <f t="shared" si="28"/>
        <v>0</v>
      </c>
      <c r="I83" s="94">
        <f t="shared" si="28"/>
        <v>0</v>
      </c>
      <c r="J83" s="94">
        <f t="shared" si="28"/>
        <v>0</v>
      </c>
      <c r="K83" s="94">
        <f t="shared" si="28"/>
        <v>0</v>
      </c>
      <c r="L83" s="94">
        <f t="shared" si="28"/>
        <v>0</v>
      </c>
      <c r="M83" s="126"/>
      <c r="N83" s="81"/>
      <c r="O83" s="106" t="e">
        <f t="shared" si="7"/>
        <v>#DIV/0!</v>
      </c>
    </row>
    <row r="84" spans="1:15" s="97" customFormat="1" ht="13.5" hidden="1" x14ac:dyDescent="0.25">
      <c r="A84" s="91" t="s">
        <v>207</v>
      </c>
      <c r="B84" s="93" t="s">
        <v>148</v>
      </c>
      <c r="C84" s="93" t="s">
        <v>206</v>
      </c>
      <c r="D84" s="93" t="s">
        <v>208</v>
      </c>
      <c r="E84" s="93"/>
      <c r="F84" s="94"/>
      <c r="G84" s="94">
        <f t="shared" si="28"/>
        <v>0</v>
      </c>
      <c r="H84" s="94">
        <f t="shared" si="28"/>
        <v>0</v>
      </c>
      <c r="I84" s="94">
        <f t="shared" si="28"/>
        <v>0</v>
      </c>
      <c r="J84" s="94">
        <f t="shared" si="28"/>
        <v>0</v>
      </c>
      <c r="K84" s="94">
        <f t="shared" si="28"/>
        <v>0</v>
      </c>
      <c r="L84" s="94">
        <f t="shared" si="28"/>
        <v>0</v>
      </c>
      <c r="M84" s="126"/>
      <c r="N84" s="94"/>
      <c r="O84" s="106" t="e">
        <f t="shared" si="7"/>
        <v>#DIV/0!</v>
      </c>
    </row>
    <row r="85" spans="1:15" s="97" customFormat="1" ht="13.5" hidden="1" x14ac:dyDescent="0.25">
      <c r="A85" s="91" t="s">
        <v>209</v>
      </c>
      <c r="B85" s="93" t="s">
        <v>148</v>
      </c>
      <c r="C85" s="93" t="s">
        <v>206</v>
      </c>
      <c r="D85" s="93" t="s">
        <v>208</v>
      </c>
      <c r="E85" s="93" t="s">
        <v>160</v>
      </c>
      <c r="F85" s="94"/>
      <c r="G85" s="94">
        <f t="shared" si="28"/>
        <v>0</v>
      </c>
      <c r="H85" s="94">
        <f t="shared" si="28"/>
        <v>0</v>
      </c>
      <c r="I85" s="94">
        <f t="shared" si="28"/>
        <v>0</v>
      </c>
      <c r="J85" s="94">
        <f t="shared" si="28"/>
        <v>0</v>
      </c>
      <c r="K85" s="94">
        <f t="shared" si="28"/>
        <v>0</v>
      </c>
      <c r="L85" s="94">
        <f t="shared" si="28"/>
        <v>0</v>
      </c>
      <c r="M85" s="126"/>
      <c r="N85" s="94"/>
      <c r="O85" s="106" t="e">
        <f t="shared" si="7"/>
        <v>#DIV/0!</v>
      </c>
    </row>
    <row r="86" spans="1:15" s="97" customFormat="1" ht="39.75" hidden="1" customHeight="1" x14ac:dyDescent="0.25">
      <c r="A86" s="91" t="s">
        <v>210</v>
      </c>
      <c r="B86" s="93" t="s">
        <v>148</v>
      </c>
      <c r="C86" s="93" t="s">
        <v>206</v>
      </c>
      <c r="D86" s="93" t="s">
        <v>208</v>
      </c>
      <c r="E86" s="93" t="s">
        <v>211</v>
      </c>
      <c r="F86" s="94"/>
      <c r="G86" s="94"/>
      <c r="H86" s="94"/>
      <c r="I86" s="94"/>
      <c r="J86" s="94"/>
      <c r="K86" s="94"/>
      <c r="L86" s="94"/>
      <c r="M86" s="126"/>
      <c r="N86" s="94"/>
      <c r="O86" s="106" t="e">
        <f t="shared" si="7"/>
        <v>#DIV/0!</v>
      </c>
    </row>
    <row r="87" spans="1:15" s="114" customFormat="1" ht="13.5" hidden="1" x14ac:dyDescent="0.25">
      <c r="A87" s="122" t="s">
        <v>212</v>
      </c>
      <c r="B87" s="80" t="s">
        <v>148</v>
      </c>
      <c r="C87" s="80" t="s">
        <v>213</v>
      </c>
      <c r="D87" s="80"/>
      <c r="E87" s="80"/>
      <c r="F87" s="81"/>
      <c r="G87" s="81">
        <f t="shared" ref="G87:L91" si="29">G88</f>
        <v>0</v>
      </c>
      <c r="H87" s="81">
        <f t="shared" si="29"/>
        <v>0</v>
      </c>
      <c r="I87" s="81">
        <f t="shared" si="29"/>
        <v>0</v>
      </c>
      <c r="J87" s="81">
        <f t="shared" si="29"/>
        <v>0</v>
      </c>
      <c r="K87" s="81">
        <f t="shared" si="29"/>
        <v>0</v>
      </c>
      <c r="L87" s="81">
        <f t="shared" si="29"/>
        <v>0</v>
      </c>
      <c r="M87" s="126"/>
      <c r="N87" s="81"/>
      <c r="O87" s="106" t="e">
        <f t="shared" ref="O87:O135" si="30">N87/M87</f>
        <v>#DIV/0!</v>
      </c>
    </row>
    <row r="88" spans="1:15" s="97" customFormat="1" ht="38.25" hidden="1" x14ac:dyDescent="0.2">
      <c r="A88" s="91" t="s">
        <v>214</v>
      </c>
      <c r="B88" s="93" t="s">
        <v>148</v>
      </c>
      <c r="C88" s="93" t="s">
        <v>213</v>
      </c>
      <c r="D88" s="93" t="s">
        <v>215</v>
      </c>
      <c r="E88" s="93"/>
      <c r="F88" s="94"/>
      <c r="G88" s="94">
        <f t="shared" si="29"/>
        <v>0</v>
      </c>
      <c r="H88" s="94">
        <f t="shared" si="29"/>
        <v>0</v>
      </c>
      <c r="I88" s="94">
        <f t="shared" si="29"/>
        <v>0</v>
      </c>
      <c r="J88" s="94">
        <f t="shared" si="29"/>
        <v>0</v>
      </c>
      <c r="K88" s="94">
        <f t="shared" si="29"/>
        <v>0</v>
      </c>
      <c r="L88" s="94">
        <f t="shared" si="29"/>
        <v>0</v>
      </c>
      <c r="M88" s="94"/>
      <c r="N88" s="94"/>
      <c r="O88" s="106" t="e">
        <f t="shared" si="30"/>
        <v>#DIV/0!</v>
      </c>
    </row>
    <row r="89" spans="1:15" s="97" customFormat="1" ht="76.5" hidden="1" x14ac:dyDescent="0.2">
      <c r="A89" s="91" t="s">
        <v>216</v>
      </c>
      <c r="B89" s="93" t="s">
        <v>148</v>
      </c>
      <c r="C89" s="93" t="s">
        <v>213</v>
      </c>
      <c r="D89" s="93" t="s">
        <v>217</v>
      </c>
      <c r="E89" s="93"/>
      <c r="F89" s="94"/>
      <c r="G89" s="94">
        <f t="shared" si="29"/>
        <v>0</v>
      </c>
      <c r="H89" s="94">
        <f t="shared" si="29"/>
        <v>0</v>
      </c>
      <c r="I89" s="94">
        <f t="shared" si="29"/>
        <v>0</v>
      </c>
      <c r="J89" s="94">
        <f t="shared" si="29"/>
        <v>0</v>
      </c>
      <c r="K89" s="94">
        <f t="shared" si="29"/>
        <v>0</v>
      </c>
      <c r="L89" s="94">
        <f t="shared" si="29"/>
        <v>0</v>
      </c>
      <c r="M89" s="94"/>
      <c r="N89" s="94"/>
      <c r="O89" s="106" t="e">
        <f t="shared" si="30"/>
        <v>#DIV/0!</v>
      </c>
    </row>
    <row r="90" spans="1:15" s="97" customFormat="1" ht="0.75" hidden="1" customHeight="1" x14ac:dyDescent="0.2">
      <c r="A90" s="91" t="s">
        <v>218</v>
      </c>
      <c r="B90" s="93" t="s">
        <v>148</v>
      </c>
      <c r="C90" s="93" t="s">
        <v>213</v>
      </c>
      <c r="D90" s="93" t="s">
        <v>219</v>
      </c>
      <c r="E90" s="93"/>
      <c r="F90" s="94"/>
      <c r="G90" s="94">
        <f t="shared" si="29"/>
        <v>0</v>
      </c>
      <c r="H90" s="94">
        <f t="shared" si="29"/>
        <v>0</v>
      </c>
      <c r="I90" s="94">
        <f t="shared" si="29"/>
        <v>0</v>
      </c>
      <c r="J90" s="94">
        <f t="shared" si="29"/>
        <v>0</v>
      </c>
      <c r="K90" s="94">
        <f t="shared" si="29"/>
        <v>0</v>
      </c>
      <c r="L90" s="94">
        <f t="shared" si="29"/>
        <v>0</v>
      </c>
      <c r="M90" s="94"/>
      <c r="N90" s="94"/>
      <c r="O90" s="106" t="e">
        <f t="shared" si="30"/>
        <v>#DIV/0!</v>
      </c>
    </row>
    <row r="91" spans="1:15" s="114" customFormat="1" hidden="1" x14ac:dyDescent="0.2">
      <c r="A91" s="131" t="s">
        <v>220</v>
      </c>
      <c r="B91" s="93" t="s">
        <v>148</v>
      </c>
      <c r="C91" s="93" t="s">
        <v>213</v>
      </c>
      <c r="D91" s="93" t="s">
        <v>219</v>
      </c>
      <c r="E91" s="93" t="s">
        <v>221</v>
      </c>
      <c r="F91" s="94"/>
      <c r="G91" s="94">
        <f t="shared" si="29"/>
        <v>0</v>
      </c>
      <c r="H91" s="94">
        <f t="shared" si="29"/>
        <v>0</v>
      </c>
      <c r="I91" s="94">
        <f t="shared" si="29"/>
        <v>0</v>
      </c>
      <c r="J91" s="94">
        <f t="shared" si="29"/>
        <v>0</v>
      </c>
      <c r="K91" s="94">
        <f t="shared" si="29"/>
        <v>0</v>
      </c>
      <c r="L91" s="94">
        <f t="shared" si="29"/>
        <v>0</v>
      </c>
      <c r="M91" s="94"/>
      <c r="N91" s="81"/>
      <c r="O91" s="106" t="e">
        <f t="shared" si="30"/>
        <v>#DIV/0!</v>
      </c>
    </row>
    <row r="92" spans="1:15" s="114" customFormat="1" hidden="1" x14ac:dyDescent="0.2">
      <c r="A92" s="131" t="s">
        <v>222</v>
      </c>
      <c r="B92" s="93" t="s">
        <v>148</v>
      </c>
      <c r="C92" s="93" t="s">
        <v>213</v>
      </c>
      <c r="D92" s="93" t="s">
        <v>219</v>
      </c>
      <c r="E92" s="93" t="s">
        <v>223</v>
      </c>
      <c r="F92" s="94"/>
      <c r="G92" s="94"/>
      <c r="H92" s="94"/>
      <c r="I92" s="94"/>
      <c r="J92" s="94"/>
      <c r="K92" s="94"/>
      <c r="L92" s="94"/>
      <c r="M92" s="94"/>
      <c r="N92" s="81"/>
      <c r="O92" s="106" t="e">
        <f t="shared" si="30"/>
        <v>#DIV/0!</v>
      </c>
    </row>
    <row r="93" spans="1:15" s="135" customFormat="1" ht="23.25" hidden="1" customHeight="1" x14ac:dyDescent="0.25">
      <c r="A93" s="84" t="s">
        <v>204</v>
      </c>
      <c r="B93" s="132" t="s">
        <v>148</v>
      </c>
      <c r="C93" s="132"/>
      <c r="D93" s="132"/>
      <c r="E93" s="132"/>
      <c r="F93" s="133"/>
      <c r="G93" s="133"/>
      <c r="H93" s="133"/>
      <c r="I93" s="133"/>
      <c r="J93" s="133"/>
      <c r="K93" s="133"/>
      <c r="L93" s="133"/>
      <c r="M93" s="133">
        <f>M94</f>
        <v>0</v>
      </c>
      <c r="N93" s="133">
        <f>N94</f>
        <v>0</v>
      </c>
      <c r="O93" s="106" t="e">
        <f t="shared" si="30"/>
        <v>#DIV/0!</v>
      </c>
    </row>
    <row r="94" spans="1:15" s="139" customFormat="1" ht="31.5" hidden="1" customHeight="1" x14ac:dyDescent="0.2">
      <c r="A94" s="136" t="s">
        <v>224</v>
      </c>
      <c r="B94" s="137" t="s">
        <v>148</v>
      </c>
      <c r="C94" s="137" t="s">
        <v>225</v>
      </c>
      <c r="D94" s="137"/>
      <c r="E94" s="137"/>
      <c r="F94" s="55"/>
      <c r="G94" s="55"/>
      <c r="H94" s="55"/>
      <c r="I94" s="55"/>
      <c r="J94" s="55"/>
      <c r="K94" s="55"/>
      <c r="L94" s="55"/>
      <c r="M94" s="55">
        <f>M95</f>
        <v>0</v>
      </c>
      <c r="N94" s="55">
        <f>N95</f>
        <v>0</v>
      </c>
      <c r="O94" s="106" t="e">
        <f t="shared" si="30"/>
        <v>#DIV/0!</v>
      </c>
    </row>
    <row r="95" spans="1:15" s="64" customFormat="1" ht="174.75" hidden="1" customHeight="1" x14ac:dyDescent="0.2">
      <c r="A95" s="107" t="s">
        <v>226</v>
      </c>
      <c r="B95" s="108" t="s">
        <v>148</v>
      </c>
      <c r="C95" s="108" t="s">
        <v>225</v>
      </c>
      <c r="D95" s="108" t="s">
        <v>227</v>
      </c>
      <c r="E95" s="108" t="s">
        <v>221</v>
      </c>
      <c r="F95" s="104"/>
      <c r="G95" s="104"/>
      <c r="H95" s="104"/>
      <c r="I95" s="104"/>
      <c r="J95" s="104"/>
      <c r="K95" s="104"/>
      <c r="L95" s="104"/>
      <c r="M95" s="104"/>
      <c r="N95" s="100"/>
      <c r="O95" s="106" t="e">
        <f t="shared" si="30"/>
        <v>#DIV/0!</v>
      </c>
    </row>
    <row r="96" spans="1:15" s="130" customFormat="1" ht="13.5" customHeight="1" x14ac:dyDescent="0.25">
      <c r="A96" s="124" t="s">
        <v>228</v>
      </c>
      <c r="B96" s="125" t="s">
        <v>229</v>
      </c>
      <c r="C96" s="125"/>
      <c r="D96" s="125"/>
      <c r="E96" s="125"/>
      <c r="F96" s="126">
        <f>F97+F103+F109</f>
        <v>605.09999999999991</v>
      </c>
      <c r="G96" s="126">
        <f t="shared" ref="G96:L96" si="31">G97+G103+G109</f>
        <v>0</v>
      </c>
      <c r="H96" s="126">
        <f t="shared" si="31"/>
        <v>0</v>
      </c>
      <c r="I96" s="126">
        <f t="shared" si="31"/>
        <v>0</v>
      </c>
      <c r="J96" s="126">
        <f t="shared" si="31"/>
        <v>0</v>
      </c>
      <c r="K96" s="126">
        <f t="shared" si="31"/>
        <v>0</v>
      </c>
      <c r="L96" s="126">
        <f t="shared" si="31"/>
        <v>0</v>
      </c>
      <c r="M96" s="81">
        <f>M109</f>
        <v>809.9</v>
      </c>
      <c r="N96" s="81">
        <f>N109</f>
        <v>628.5</v>
      </c>
      <c r="O96" s="138">
        <f t="shared" si="30"/>
        <v>0.77602173107791084</v>
      </c>
    </row>
    <row r="97" spans="1:15" s="114" customFormat="1" hidden="1" x14ac:dyDescent="0.2">
      <c r="A97" s="122" t="s">
        <v>230</v>
      </c>
      <c r="B97" s="80" t="s">
        <v>229</v>
      </c>
      <c r="C97" s="80" t="s">
        <v>120</v>
      </c>
      <c r="D97" s="80"/>
      <c r="E97" s="80"/>
      <c r="F97" s="81"/>
      <c r="G97" s="81">
        <f t="shared" ref="G97:L97" si="32">G100</f>
        <v>0</v>
      </c>
      <c r="H97" s="81">
        <f t="shared" si="32"/>
        <v>0</v>
      </c>
      <c r="I97" s="81">
        <f t="shared" si="32"/>
        <v>0</v>
      </c>
      <c r="J97" s="81">
        <f t="shared" si="32"/>
        <v>0</v>
      </c>
      <c r="K97" s="81">
        <f t="shared" si="32"/>
        <v>0</v>
      </c>
      <c r="L97" s="81">
        <f t="shared" si="32"/>
        <v>0</v>
      </c>
      <c r="M97" s="81"/>
      <c r="N97" s="81"/>
      <c r="O97" s="138" t="e">
        <f t="shared" si="30"/>
        <v>#DIV/0!</v>
      </c>
    </row>
    <row r="98" spans="1:15" s="97" customFormat="1" ht="38.25" hidden="1" x14ac:dyDescent="0.2">
      <c r="A98" s="91" t="s">
        <v>214</v>
      </c>
      <c r="B98" s="93" t="s">
        <v>229</v>
      </c>
      <c r="C98" s="93" t="s">
        <v>120</v>
      </c>
      <c r="D98" s="93" t="s">
        <v>215</v>
      </c>
      <c r="E98" s="93"/>
      <c r="F98" s="94"/>
      <c r="G98" s="94">
        <f t="shared" ref="G98:L101" si="33">G99</f>
        <v>0</v>
      </c>
      <c r="H98" s="94">
        <f t="shared" si="33"/>
        <v>0</v>
      </c>
      <c r="I98" s="94">
        <f t="shared" si="33"/>
        <v>0</v>
      </c>
      <c r="J98" s="94">
        <f t="shared" si="33"/>
        <v>0</v>
      </c>
      <c r="K98" s="94">
        <f t="shared" si="33"/>
        <v>0</v>
      </c>
      <c r="L98" s="94">
        <f t="shared" si="33"/>
        <v>0</v>
      </c>
      <c r="M98" s="94"/>
      <c r="N98" s="94"/>
      <c r="O98" s="138" t="e">
        <f t="shared" si="30"/>
        <v>#DIV/0!</v>
      </c>
    </row>
    <row r="99" spans="1:15" s="97" customFormat="1" ht="76.5" hidden="1" x14ac:dyDescent="0.2">
      <c r="A99" s="91" t="s">
        <v>216</v>
      </c>
      <c r="B99" s="93" t="s">
        <v>229</v>
      </c>
      <c r="C99" s="93" t="s">
        <v>120</v>
      </c>
      <c r="D99" s="93" t="s">
        <v>217</v>
      </c>
      <c r="E99" s="93"/>
      <c r="F99" s="94"/>
      <c r="G99" s="94">
        <f t="shared" si="33"/>
        <v>0</v>
      </c>
      <c r="H99" s="94">
        <f t="shared" si="33"/>
        <v>0</v>
      </c>
      <c r="I99" s="94">
        <f t="shared" si="33"/>
        <v>0</v>
      </c>
      <c r="J99" s="94">
        <f t="shared" si="33"/>
        <v>0</v>
      </c>
      <c r="K99" s="94">
        <f t="shared" si="33"/>
        <v>0</v>
      </c>
      <c r="L99" s="94">
        <f t="shared" si="33"/>
        <v>0</v>
      </c>
      <c r="M99" s="94"/>
      <c r="N99" s="94"/>
      <c r="O99" s="138" t="e">
        <f t="shared" si="30"/>
        <v>#DIV/0!</v>
      </c>
    </row>
    <row r="100" spans="1:15" s="114" customFormat="1" ht="25.5" hidden="1" x14ac:dyDescent="0.2">
      <c r="A100" s="91" t="s">
        <v>231</v>
      </c>
      <c r="B100" s="93" t="s">
        <v>229</v>
      </c>
      <c r="C100" s="93" t="s">
        <v>120</v>
      </c>
      <c r="D100" s="93" t="s">
        <v>232</v>
      </c>
      <c r="E100" s="93"/>
      <c r="F100" s="94"/>
      <c r="G100" s="94">
        <f t="shared" si="33"/>
        <v>0</v>
      </c>
      <c r="H100" s="94">
        <f t="shared" si="33"/>
        <v>0</v>
      </c>
      <c r="I100" s="94">
        <f t="shared" si="33"/>
        <v>0</v>
      </c>
      <c r="J100" s="94">
        <f t="shared" si="33"/>
        <v>0</v>
      </c>
      <c r="K100" s="94">
        <f t="shared" si="33"/>
        <v>0</v>
      </c>
      <c r="L100" s="94">
        <f t="shared" si="33"/>
        <v>0</v>
      </c>
      <c r="M100" s="94"/>
      <c r="N100" s="81"/>
      <c r="O100" s="138" t="e">
        <f t="shared" si="30"/>
        <v>#DIV/0!</v>
      </c>
    </row>
    <row r="101" spans="1:15" s="114" customFormat="1" ht="16.5" hidden="1" customHeight="1" x14ac:dyDescent="0.2">
      <c r="A101" s="131" t="s">
        <v>220</v>
      </c>
      <c r="B101" s="93" t="s">
        <v>229</v>
      </c>
      <c r="C101" s="93" t="s">
        <v>120</v>
      </c>
      <c r="D101" s="93" t="s">
        <v>232</v>
      </c>
      <c r="E101" s="93" t="s">
        <v>221</v>
      </c>
      <c r="F101" s="94"/>
      <c r="G101" s="94">
        <f t="shared" si="33"/>
        <v>0</v>
      </c>
      <c r="H101" s="94">
        <f t="shared" si="33"/>
        <v>0</v>
      </c>
      <c r="I101" s="94">
        <f t="shared" si="33"/>
        <v>0</v>
      </c>
      <c r="J101" s="94">
        <f t="shared" si="33"/>
        <v>0</v>
      </c>
      <c r="K101" s="94">
        <f t="shared" si="33"/>
        <v>0</v>
      </c>
      <c r="L101" s="94">
        <f t="shared" si="33"/>
        <v>0</v>
      </c>
      <c r="M101" s="94"/>
      <c r="N101" s="81"/>
      <c r="O101" s="138" t="e">
        <f t="shared" si="30"/>
        <v>#DIV/0!</v>
      </c>
    </row>
    <row r="102" spans="1:15" s="114" customFormat="1" hidden="1" x14ac:dyDescent="0.2">
      <c r="A102" s="131" t="s">
        <v>222</v>
      </c>
      <c r="B102" s="93" t="s">
        <v>229</v>
      </c>
      <c r="C102" s="93" t="s">
        <v>120</v>
      </c>
      <c r="D102" s="93" t="s">
        <v>232</v>
      </c>
      <c r="E102" s="93" t="s">
        <v>223</v>
      </c>
      <c r="F102" s="94"/>
      <c r="G102" s="94"/>
      <c r="H102" s="94"/>
      <c r="I102" s="94"/>
      <c r="J102" s="94"/>
      <c r="K102" s="94"/>
      <c r="L102" s="94"/>
      <c r="M102" s="94"/>
      <c r="N102" s="81"/>
      <c r="O102" s="138" t="e">
        <f t="shared" si="30"/>
        <v>#DIV/0!</v>
      </c>
    </row>
    <row r="103" spans="1:15" s="114" customFormat="1" hidden="1" x14ac:dyDescent="0.2">
      <c r="A103" s="122" t="s">
        <v>233</v>
      </c>
      <c r="B103" s="80" t="s">
        <v>229</v>
      </c>
      <c r="C103" s="80" t="s">
        <v>122</v>
      </c>
      <c r="D103" s="80"/>
      <c r="E103" s="80"/>
      <c r="F103" s="81"/>
      <c r="G103" s="81">
        <f t="shared" ref="G103:L103" si="34">G106</f>
        <v>0</v>
      </c>
      <c r="H103" s="81">
        <f t="shared" si="34"/>
        <v>0</v>
      </c>
      <c r="I103" s="81">
        <f t="shared" si="34"/>
        <v>0</v>
      </c>
      <c r="J103" s="81">
        <f t="shared" si="34"/>
        <v>0</v>
      </c>
      <c r="K103" s="81">
        <f t="shared" si="34"/>
        <v>0</v>
      </c>
      <c r="L103" s="81">
        <f t="shared" si="34"/>
        <v>0</v>
      </c>
      <c r="M103" s="81"/>
      <c r="N103" s="81"/>
      <c r="O103" s="138" t="e">
        <f t="shared" si="30"/>
        <v>#DIV/0!</v>
      </c>
    </row>
    <row r="104" spans="1:15" s="97" customFormat="1" ht="38.25" hidden="1" x14ac:dyDescent="0.2">
      <c r="A104" s="91" t="s">
        <v>178</v>
      </c>
      <c r="B104" s="93" t="s">
        <v>229</v>
      </c>
      <c r="C104" s="93" t="s">
        <v>122</v>
      </c>
      <c r="D104" s="93" t="s">
        <v>179</v>
      </c>
      <c r="E104" s="93"/>
      <c r="F104" s="94"/>
      <c r="G104" s="94">
        <f t="shared" ref="G104:L107" si="35">G105</f>
        <v>0</v>
      </c>
      <c r="H104" s="94">
        <f t="shared" si="35"/>
        <v>0</v>
      </c>
      <c r="I104" s="94">
        <f t="shared" si="35"/>
        <v>0</v>
      </c>
      <c r="J104" s="94">
        <f t="shared" si="35"/>
        <v>0</v>
      </c>
      <c r="K104" s="94">
        <f t="shared" si="35"/>
        <v>0</v>
      </c>
      <c r="L104" s="94">
        <f t="shared" si="35"/>
        <v>0</v>
      </c>
      <c r="M104" s="94"/>
      <c r="N104" s="94"/>
      <c r="O104" s="138" t="e">
        <f t="shared" si="30"/>
        <v>#DIV/0!</v>
      </c>
    </row>
    <row r="105" spans="1:15" s="97" customFormat="1" ht="43.5" hidden="1" customHeight="1" x14ac:dyDescent="0.2">
      <c r="A105" s="91" t="s">
        <v>201</v>
      </c>
      <c r="B105" s="93" t="s">
        <v>229</v>
      </c>
      <c r="C105" s="93" t="s">
        <v>122</v>
      </c>
      <c r="D105" s="93" t="s">
        <v>181</v>
      </c>
      <c r="E105" s="93"/>
      <c r="F105" s="94"/>
      <c r="G105" s="94">
        <f t="shared" si="35"/>
        <v>0</v>
      </c>
      <c r="H105" s="94">
        <f t="shared" si="35"/>
        <v>0</v>
      </c>
      <c r="I105" s="94">
        <f t="shared" si="35"/>
        <v>0</v>
      </c>
      <c r="J105" s="94">
        <f t="shared" si="35"/>
        <v>0</v>
      </c>
      <c r="K105" s="94">
        <f t="shared" si="35"/>
        <v>0</v>
      </c>
      <c r="L105" s="94">
        <f t="shared" si="35"/>
        <v>0</v>
      </c>
      <c r="M105" s="94"/>
      <c r="N105" s="94"/>
      <c r="O105" s="138" t="e">
        <f t="shared" si="30"/>
        <v>#DIV/0!</v>
      </c>
    </row>
    <row r="106" spans="1:15" s="97" customFormat="1" ht="25.5" hidden="1" x14ac:dyDescent="0.2">
      <c r="A106" s="91" t="s">
        <v>234</v>
      </c>
      <c r="B106" s="93" t="s">
        <v>229</v>
      </c>
      <c r="C106" s="93" t="s">
        <v>122</v>
      </c>
      <c r="D106" s="93" t="s">
        <v>235</v>
      </c>
      <c r="E106" s="93"/>
      <c r="F106" s="94"/>
      <c r="G106" s="94">
        <f t="shared" si="35"/>
        <v>0</v>
      </c>
      <c r="H106" s="94">
        <f t="shared" si="35"/>
        <v>0</v>
      </c>
      <c r="I106" s="94">
        <f t="shared" si="35"/>
        <v>0</v>
      </c>
      <c r="J106" s="94">
        <f t="shared" si="35"/>
        <v>0</v>
      </c>
      <c r="K106" s="94">
        <f t="shared" si="35"/>
        <v>0</v>
      </c>
      <c r="L106" s="94">
        <f t="shared" si="35"/>
        <v>0</v>
      </c>
      <c r="M106" s="94"/>
      <c r="N106" s="94"/>
      <c r="O106" s="138" t="e">
        <f t="shared" si="30"/>
        <v>#DIV/0!</v>
      </c>
    </row>
    <row r="107" spans="1:15" s="114" customFormat="1" hidden="1" x14ac:dyDescent="0.2">
      <c r="A107" s="91" t="s">
        <v>209</v>
      </c>
      <c r="B107" s="93" t="s">
        <v>229</v>
      </c>
      <c r="C107" s="93" t="s">
        <v>122</v>
      </c>
      <c r="D107" s="93" t="s">
        <v>235</v>
      </c>
      <c r="E107" s="93" t="s">
        <v>160</v>
      </c>
      <c r="F107" s="94"/>
      <c r="G107" s="94">
        <f t="shared" si="35"/>
        <v>0</v>
      </c>
      <c r="H107" s="94">
        <f t="shared" si="35"/>
        <v>0</v>
      </c>
      <c r="I107" s="94">
        <f t="shared" si="35"/>
        <v>0</v>
      </c>
      <c r="J107" s="94">
        <f t="shared" si="35"/>
        <v>0</v>
      </c>
      <c r="K107" s="94">
        <f t="shared" si="35"/>
        <v>0</v>
      </c>
      <c r="L107" s="94">
        <f t="shared" si="35"/>
        <v>0</v>
      </c>
      <c r="M107" s="94"/>
      <c r="N107" s="81"/>
      <c r="O107" s="138" t="e">
        <f t="shared" si="30"/>
        <v>#DIV/0!</v>
      </c>
    </row>
    <row r="108" spans="1:15" s="114" customFormat="1" ht="37.5" hidden="1" customHeight="1" x14ac:dyDescent="0.2">
      <c r="A108" s="91" t="s">
        <v>210</v>
      </c>
      <c r="B108" s="93" t="s">
        <v>229</v>
      </c>
      <c r="C108" s="93" t="s">
        <v>122</v>
      </c>
      <c r="D108" s="93" t="s">
        <v>235</v>
      </c>
      <c r="E108" s="93" t="s">
        <v>211</v>
      </c>
      <c r="F108" s="94"/>
      <c r="G108" s="94"/>
      <c r="H108" s="94"/>
      <c r="I108" s="94"/>
      <c r="J108" s="94"/>
      <c r="K108" s="94"/>
      <c r="L108" s="94"/>
      <c r="M108" s="94"/>
      <c r="N108" s="81"/>
      <c r="O108" s="138" t="e">
        <f t="shared" si="30"/>
        <v>#DIV/0!</v>
      </c>
    </row>
    <row r="109" spans="1:15" s="114" customFormat="1" ht="19.5" customHeight="1" x14ac:dyDescent="0.2">
      <c r="A109" s="122" t="s">
        <v>236</v>
      </c>
      <c r="B109" s="140" t="s">
        <v>229</v>
      </c>
      <c r="C109" s="140" t="s">
        <v>193</v>
      </c>
      <c r="D109" s="140"/>
      <c r="E109" s="140"/>
      <c r="F109" s="81">
        <f>F113+F116+F122</f>
        <v>605.09999999999991</v>
      </c>
      <c r="G109" s="81">
        <f t="shared" ref="G109:L110" si="36">G110</f>
        <v>0</v>
      </c>
      <c r="H109" s="81">
        <f t="shared" si="36"/>
        <v>0</v>
      </c>
      <c r="I109" s="81">
        <f t="shared" si="36"/>
        <v>0</v>
      </c>
      <c r="J109" s="81">
        <f t="shared" si="36"/>
        <v>0</v>
      </c>
      <c r="K109" s="81">
        <f t="shared" si="36"/>
        <v>0</v>
      </c>
      <c r="L109" s="81">
        <f t="shared" si="36"/>
        <v>0</v>
      </c>
      <c r="M109" s="81">
        <f>M113+M135+M114</f>
        <v>809.9</v>
      </c>
      <c r="N109" s="81">
        <f>N113+N135+N114</f>
        <v>628.5</v>
      </c>
      <c r="O109" s="138">
        <f t="shared" si="30"/>
        <v>0.77602173107791084</v>
      </c>
    </row>
    <row r="110" spans="1:15" s="114" customFormat="1" x14ac:dyDescent="0.2">
      <c r="A110" s="91" t="str">
        <f>'2'!A115</f>
        <v>Предоставление межбюджетных трансфертов</v>
      </c>
      <c r="B110" s="93" t="s">
        <v>237</v>
      </c>
      <c r="C110" s="93" t="s">
        <v>193</v>
      </c>
      <c r="D110" s="93" t="s">
        <v>380</v>
      </c>
      <c r="E110" s="140"/>
      <c r="F110" s="94"/>
      <c r="G110" s="94">
        <f t="shared" si="36"/>
        <v>0</v>
      </c>
      <c r="H110" s="94">
        <f t="shared" si="36"/>
        <v>0</v>
      </c>
      <c r="I110" s="94">
        <f t="shared" si="36"/>
        <v>0</v>
      </c>
      <c r="J110" s="94">
        <f t="shared" si="36"/>
        <v>0</v>
      </c>
      <c r="K110" s="94">
        <f t="shared" si="36"/>
        <v>0</v>
      </c>
      <c r="L110" s="94">
        <f t="shared" si="36"/>
        <v>0</v>
      </c>
      <c r="M110" s="94">
        <f>M109</f>
        <v>809.9</v>
      </c>
      <c r="N110" s="94">
        <f>N109</f>
        <v>628.5</v>
      </c>
      <c r="O110" s="106">
        <f t="shared" si="30"/>
        <v>0.77602173107791084</v>
      </c>
    </row>
    <row r="111" spans="1:15" s="114" customFormat="1" ht="76.5" x14ac:dyDescent="0.2">
      <c r="A111" s="91" t="s">
        <v>216</v>
      </c>
      <c r="B111" s="93" t="s">
        <v>237</v>
      </c>
      <c r="C111" s="93" t="s">
        <v>193</v>
      </c>
      <c r="D111" s="93" t="s">
        <v>394</v>
      </c>
      <c r="E111" s="140"/>
      <c r="F111" s="94"/>
      <c r="G111" s="94">
        <f t="shared" ref="G111:L111" si="37">G112+G115+G118+G121</f>
        <v>0</v>
      </c>
      <c r="H111" s="94">
        <f t="shared" si="37"/>
        <v>0</v>
      </c>
      <c r="I111" s="94">
        <f t="shared" si="37"/>
        <v>0</v>
      </c>
      <c r="J111" s="94">
        <f t="shared" si="37"/>
        <v>0</v>
      </c>
      <c r="K111" s="94">
        <f t="shared" si="37"/>
        <v>0</v>
      </c>
      <c r="L111" s="94">
        <f t="shared" si="37"/>
        <v>0</v>
      </c>
      <c r="M111" s="94">
        <f>M113+M135</f>
        <v>798.3</v>
      </c>
      <c r="N111" s="94">
        <f>N113+N135</f>
        <v>616.9</v>
      </c>
      <c r="O111" s="106">
        <f t="shared" si="30"/>
        <v>0.77276713015157206</v>
      </c>
    </row>
    <row r="112" spans="1:15" s="114" customFormat="1" hidden="1" x14ac:dyDescent="0.2">
      <c r="A112" s="91"/>
      <c r="B112" s="93"/>
      <c r="C112" s="93"/>
      <c r="D112" s="93"/>
      <c r="E112" s="93"/>
      <c r="F112" s="94"/>
      <c r="G112" s="94">
        <f t="shared" ref="G112:L113" si="38">G113</f>
        <v>0</v>
      </c>
      <c r="H112" s="94">
        <f t="shared" si="38"/>
        <v>0</v>
      </c>
      <c r="I112" s="94">
        <f t="shared" si="38"/>
        <v>0</v>
      </c>
      <c r="J112" s="94">
        <f t="shared" si="38"/>
        <v>274.89999999999998</v>
      </c>
      <c r="K112" s="94">
        <f t="shared" si="38"/>
        <v>0</v>
      </c>
      <c r="L112" s="94">
        <f t="shared" si="38"/>
        <v>0</v>
      </c>
      <c r="M112" s="94"/>
      <c r="N112" s="113"/>
      <c r="O112" s="106" t="e">
        <f t="shared" si="30"/>
        <v>#DIV/0!</v>
      </c>
    </row>
    <row r="113" spans="1:15" s="114" customFormat="1" ht="24" customHeight="1" x14ac:dyDescent="0.2">
      <c r="A113" s="123" t="s">
        <v>240</v>
      </c>
      <c r="B113" s="93" t="s">
        <v>237</v>
      </c>
      <c r="C113" s="93" t="s">
        <v>193</v>
      </c>
      <c r="D113" s="93" t="s">
        <v>241</v>
      </c>
      <c r="E113" s="93" t="s">
        <v>221</v>
      </c>
      <c r="F113" s="94">
        <v>330.2</v>
      </c>
      <c r="G113" s="94">
        <f t="shared" si="38"/>
        <v>0</v>
      </c>
      <c r="H113" s="94">
        <f t="shared" si="38"/>
        <v>0</v>
      </c>
      <c r="I113" s="94">
        <f t="shared" si="38"/>
        <v>0</v>
      </c>
      <c r="J113" s="94">
        <f>J114+63.2+211.7</f>
        <v>274.89999999999998</v>
      </c>
      <c r="K113" s="94">
        <f t="shared" si="38"/>
        <v>0</v>
      </c>
      <c r="L113" s="94">
        <f t="shared" si="38"/>
        <v>0</v>
      </c>
      <c r="M113" s="94">
        <f>'2'!G118</f>
        <v>262.3</v>
      </c>
      <c r="N113" s="95">
        <f>'2'!H118</f>
        <v>81</v>
      </c>
      <c r="O113" s="106">
        <f t="shared" si="30"/>
        <v>0.30880670987418984</v>
      </c>
    </row>
    <row r="114" spans="1:15" s="114" customFormat="1" x14ac:dyDescent="0.2">
      <c r="A114" s="182" t="s">
        <v>259</v>
      </c>
      <c r="B114" s="93" t="s">
        <v>229</v>
      </c>
      <c r="C114" s="93" t="s">
        <v>193</v>
      </c>
      <c r="D114" s="93" t="s">
        <v>430</v>
      </c>
      <c r="E114" s="93" t="s">
        <v>223</v>
      </c>
      <c r="F114" s="94"/>
      <c r="G114" s="94"/>
      <c r="H114" s="94"/>
      <c r="I114" s="94"/>
      <c r="J114" s="94"/>
      <c r="K114" s="94"/>
      <c r="L114" s="94"/>
      <c r="M114" s="94">
        <f>'2'!G123</f>
        <v>11.6</v>
      </c>
      <c r="N114" s="395">
        <f>'2'!H123</f>
        <v>11.6</v>
      </c>
      <c r="O114" s="106">
        <f t="shared" si="30"/>
        <v>1</v>
      </c>
    </row>
    <row r="115" spans="1:15" s="114" customFormat="1" hidden="1" x14ac:dyDescent="0.2">
      <c r="A115" s="123" t="s">
        <v>242</v>
      </c>
      <c r="B115" s="93" t="s">
        <v>237</v>
      </c>
      <c r="C115" s="93" t="s">
        <v>193</v>
      </c>
      <c r="D115" s="93" t="s">
        <v>243</v>
      </c>
      <c r="E115" s="93"/>
      <c r="F115" s="94"/>
      <c r="G115" s="94">
        <f t="shared" ref="G115:L122" si="39">G116</f>
        <v>0</v>
      </c>
      <c r="H115" s="94">
        <f t="shared" si="39"/>
        <v>0</v>
      </c>
      <c r="I115" s="94">
        <f t="shared" si="39"/>
        <v>0</v>
      </c>
      <c r="J115" s="94">
        <f t="shared" si="39"/>
        <v>-11.7</v>
      </c>
      <c r="K115" s="94">
        <f t="shared" si="39"/>
        <v>0</v>
      </c>
      <c r="L115" s="94">
        <f t="shared" si="39"/>
        <v>0</v>
      </c>
      <c r="M115" s="94"/>
      <c r="N115" s="143"/>
      <c r="O115" s="106" t="e">
        <f t="shared" si="30"/>
        <v>#DIV/0!</v>
      </c>
    </row>
    <row r="116" spans="1:15" s="114" customFormat="1" ht="153" hidden="1" x14ac:dyDescent="0.2">
      <c r="A116" s="123" t="s">
        <v>244</v>
      </c>
      <c r="B116" s="93" t="s">
        <v>237</v>
      </c>
      <c r="C116" s="93" t="s">
        <v>193</v>
      </c>
      <c r="D116" s="93" t="s">
        <v>243</v>
      </c>
      <c r="E116" s="93" t="s">
        <v>221</v>
      </c>
      <c r="F116" s="94">
        <v>11.7</v>
      </c>
      <c r="G116" s="94">
        <f t="shared" si="39"/>
        <v>0</v>
      </c>
      <c r="H116" s="94">
        <f t="shared" si="39"/>
        <v>0</v>
      </c>
      <c r="I116" s="94">
        <f t="shared" si="39"/>
        <v>0</v>
      </c>
      <c r="J116" s="94">
        <f>J117-11.7</f>
        <v>-11.7</v>
      </c>
      <c r="K116" s="94">
        <f t="shared" si="39"/>
        <v>0</v>
      </c>
      <c r="L116" s="94">
        <f t="shared" si="39"/>
        <v>0</v>
      </c>
      <c r="M116" s="94">
        <f t="shared" ref="M116:M122" si="40">SUM(F116:L116)</f>
        <v>0</v>
      </c>
      <c r="N116" s="143"/>
      <c r="O116" s="106" t="e">
        <f t="shared" si="30"/>
        <v>#DIV/0!</v>
      </c>
    </row>
    <row r="117" spans="1:15" s="114" customFormat="1" hidden="1" x14ac:dyDescent="0.2">
      <c r="A117" s="142" t="s">
        <v>222</v>
      </c>
      <c r="B117" s="93" t="s">
        <v>229</v>
      </c>
      <c r="C117" s="93" t="s">
        <v>193</v>
      </c>
      <c r="D117" s="93" t="s">
        <v>243</v>
      </c>
      <c r="E117" s="93" t="s">
        <v>223</v>
      </c>
      <c r="F117" s="94"/>
      <c r="G117" s="94"/>
      <c r="H117" s="94"/>
      <c r="I117" s="94"/>
      <c r="J117" s="94"/>
      <c r="K117" s="94"/>
      <c r="L117" s="94"/>
      <c r="M117" s="94"/>
      <c r="N117" s="143"/>
      <c r="O117" s="106" t="e">
        <f t="shared" si="30"/>
        <v>#DIV/0!</v>
      </c>
    </row>
    <row r="118" spans="1:15" s="114" customFormat="1" hidden="1" x14ac:dyDescent="0.2">
      <c r="A118" s="123" t="s">
        <v>245</v>
      </c>
      <c r="B118" s="93" t="s">
        <v>237</v>
      </c>
      <c r="C118" s="93" t="s">
        <v>193</v>
      </c>
      <c r="D118" s="93" t="s">
        <v>246</v>
      </c>
      <c r="E118" s="93"/>
      <c r="F118" s="94"/>
      <c r="G118" s="94">
        <f t="shared" si="39"/>
        <v>0</v>
      </c>
      <c r="H118" s="94">
        <f t="shared" si="39"/>
        <v>0</v>
      </c>
      <c r="I118" s="94">
        <f t="shared" si="39"/>
        <v>0</v>
      </c>
      <c r="J118" s="94">
        <f t="shared" si="39"/>
        <v>0</v>
      </c>
      <c r="K118" s="94">
        <f t="shared" si="39"/>
        <v>0</v>
      </c>
      <c r="L118" s="94">
        <f t="shared" si="39"/>
        <v>0</v>
      </c>
      <c r="M118" s="94"/>
      <c r="N118" s="143"/>
      <c r="O118" s="106" t="e">
        <f t="shared" si="30"/>
        <v>#DIV/0!</v>
      </c>
    </row>
    <row r="119" spans="1:15" s="114" customFormat="1" hidden="1" x14ac:dyDescent="0.2">
      <c r="A119" s="142" t="s">
        <v>220</v>
      </c>
      <c r="B119" s="93" t="s">
        <v>237</v>
      </c>
      <c r="C119" s="93" t="s">
        <v>193</v>
      </c>
      <c r="D119" s="93" t="s">
        <v>246</v>
      </c>
      <c r="E119" s="93" t="s">
        <v>221</v>
      </c>
      <c r="F119" s="94"/>
      <c r="G119" s="94">
        <f t="shared" si="39"/>
        <v>0</v>
      </c>
      <c r="H119" s="94">
        <f t="shared" si="39"/>
        <v>0</v>
      </c>
      <c r="I119" s="94">
        <f t="shared" si="39"/>
        <v>0</v>
      </c>
      <c r="J119" s="94">
        <f t="shared" si="39"/>
        <v>0</v>
      </c>
      <c r="K119" s="94">
        <f t="shared" si="39"/>
        <v>0</v>
      </c>
      <c r="L119" s="94">
        <f t="shared" si="39"/>
        <v>0</v>
      </c>
      <c r="M119" s="94"/>
      <c r="N119" s="143"/>
      <c r="O119" s="106" t="e">
        <f t="shared" si="30"/>
        <v>#DIV/0!</v>
      </c>
    </row>
    <row r="120" spans="1:15" s="114" customFormat="1" hidden="1" x14ac:dyDescent="0.2">
      <c r="A120" s="142" t="s">
        <v>222</v>
      </c>
      <c r="B120" s="93" t="s">
        <v>229</v>
      </c>
      <c r="C120" s="93" t="s">
        <v>193</v>
      </c>
      <c r="D120" s="93" t="s">
        <v>246</v>
      </c>
      <c r="E120" s="93" t="s">
        <v>223</v>
      </c>
      <c r="F120" s="94"/>
      <c r="G120" s="94"/>
      <c r="H120" s="94"/>
      <c r="I120" s="94"/>
      <c r="J120" s="94"/>
      <c r="K120" s="94"/>
      <c r="L120" s="94"/>
      <c r="M120" s="94"/>
      <c r="N120" s="143"/>
      <c r="O120" s="106" t="e">
        <f t="shared" si="30"/>
        <v>#DIV/0!</v>
      </c>
    </row>
    <row r="121" spans="1:15" s="114" customFormat="1" ht="16.5" hidden="1" customHeight="1" x14ac:dyDescent="0.2">
      <c r="A121" s="123" t="s">
        <v>247</v>
      </c>
      <c r="B121" s="93" t="s">
        <v>237</v>
      </c>
      <c r="C121" s="93" t="s">
        <v>193</v>
      </c>
      <c r="D121" s="93" t="s">
        <v>248</v>
      </c>
      <c r="E121" s="93"/>
      <c r="F121" s="94"/>
      <c r="G121" s="94">
        <f t="shared" si="39"/>
        <v>0</v>
      </c>
      <c r="H121" s="94">
        <f t="shared" si="39"/>
        <v>0</v>
      </c>
      <c r="I121" s="94">
        <f t="shared" si="39"/>
        <v>0</v>
      </c>
      <c r="J121" s="94">
        <f t="shared" si="39"/>
        <v>-263.2</v>
      </c>
      <c r="K121" s="94">
        <f t="shared" si="39"/>
        <v>0</v>
      </c>
      <c r="L121" s="94">
        <f t="shared" si="39"/>
        <v>0</v>
      </c>
      <c r="M121" s="94"/>
      <c r="N121" s="143"/>
      <c r="O121" s="106" t="e">
        <f t="shared" si="30"/>
        <v>#DIV/0!</v>
      </c>
    </row>
    <row r="122" spans="1:15" s="114" customFormat="1" ht="152.25" hidden="1" customHeight="1" x14ac:dyDescent="0.2">
      <c r="A122" s="123" t="s">
        <v>249</v>
      </c>
      <c r="B122" s="93" t="s">
        <v>237</v>
      </c>
      <c r="C122" s="93" t="s">
        <v>193</v>
      </c>
      <c r="D122" s="93" t="s">
        <v>248</v>
      </c>
      <c r="E122" s="93" t="s">
        <v>221</v>
      </c>
      <c r="F122" s="94">
        <v>263.2</v>
      </c>
      <c r="G122" s="94">
        <f t="shared" si="39"/>
        <v>0</v>
      </c>
      <c r="H122" s="94">
        <f t="shared" si="39"/>
        <v>0</v>
      </c>
      <c r="I122" s="94">
        <f t="shared" si="39"/>
        <v>0</v>
      </c>
      <c r="J122" s="94">
        <f>J123-63.2-200</f>
        <v>-263.2</v>
      </c>
      <c r="K122" s="94">
        <f t="shared" si="39"/>
        <v>0</v>
      </c>
      <c r="L122" s="94">
        <f t="shared" si="39"/>
        <v>0</v>
      </c>
      <c r="M122" s="94">
        <f t="shared" si="40"/>
        <v>0</v>
      </c>
      <c r="N122" s="143"/>
      <c r="O122" s="106" t="e">
        <f t="shared" si="30"/>
        <v>#DIV/0!</v>
      </c>
    </row>
    <row r="123" spans="1:15" s="114" customFormat="1" hidden="1" x14ac:dyDescent="0.2">
      <c r="A123" s="142" t="s">
        <v>222</v>
      </c>
      <c r="B123" s="93" t="s">
        <v>229</v>
      </c>
      <c r="C123" s="93" t="s">
        <v>193</v>
      </c>
      <c r="D123" s="93" t="s">
        <v>248</v>
      </c>
      <c r="E123" s="93" t="s">
        <v>223</v>
      </c>
      <c r="F123" s="94"/>
      <c r="G123" s="94"/>
      <c r="H123" s="94"/>
      <c r="I123" s="94"/>
      <c r="J123" s="94"/>
      <c r="K123" s="94"/>
      <c r="L123" s="94"/>
      <c r="M123" s="94"/>
      <c r="N123" s="143"/>
      <c r="O123" s="106" t="e">
        <f t="shared" si="30"/>
        <v>#DIV/0!</v>
      </c>
    </row>
    <row r="124" spans="1:15" s="130" customFormat="1" ht="13.5" hidden="1" customHeight="1" x14ac:dyDescent="0.25">
      <c r="A124" s="144" t="s">
        <v>250</v>
      </c>
      <c r="B124" s="145" t="s">
        <v>251</v>
      </c>
      <c r="C124" s="145"/>
      <c r="D124" s="145"/>
      <c r="E124" s="145"/>
      <c r="F124" s="146"/>
      <c r="G124" s="146">
        <f t="shared" ref="G124:L125" si="41">G125</f>
        <v>0</v>
      </c>
      <c r="H124" s="146">
        <f t="shared" si="41"/>
        <v>0</v>
      </c>
      <c r="I124" s="146">
        <f t="shared" si="41"/>
        <v>0</v>
      </c>
      <c r="J124" s="146">
        <f t="shared" si="41"/>
        <v>0</v>
      </c>
      <c r="K124" s="146">
        <f t="shared" si="41"/>
        <v>0</v>
      </c>
      <c r="L124" s="146">
        <f t="shared" si="41"/>
        <v>0</v>
      </c>
      <c r="M124" s="126"/>
      <c r="N124" s="147"/>
      <c r="O124" s="106" t="e">
        <f t="shared" si="30"/>
        <v>#DIV/0!</v>
      </c>
    </row>
    <row r="125" spans="1:15" s="114" customFormat="1" ht="12.75" hidden="1" customHeight="1" x14ac:dyDescent="0.2">
      <c r="A125" s="140" t="s">
        <v>252</v>
      </c>
      <c r="B125" s="149" t="s">
        <v>251</v>
      </c>
      <c r="C125" s="149" t="s">
        <v>122</v>
      </c>
      <c r="D125" s="149"/>
      <c r="E125" s="149"/>
      <c r="F125" s="150"/>
      <c r="G125" s="150">
        <f t="shared" si="41"/>
        <v>0</v>
      </c>
      <c r="H125" s="150">
        <f t="shared" si="41"/>
        <v>0</v>
      </c>
      <c r="I125" s="150">
        <f t="shared" si="41"/>
        <v>0</v>
      </c>
      <c r="J125" s="150">
        <f t="shared" si="41"/>
        <v>0</v>
      </c>
      <c r="K125" s="150">
        <f t="shared" si="41"/>
        <v>0</v>
      </c>
      <c r="L125" s="150">
        <f t="shared" si="41"/>
        <v>0</v>
      </c>
      <c r="M125" s="81"/>
      <c r="N125" s="143"/>
      <c r="O125" s="106" t="e">
        <f t="shared" si="30"/>
        <v>#DIV/0!</v>
      </c>
    </row>
    <row r="126" spans="1:15" s="97" customFormat="1" ht="38.25" hidden="1" x14ac:dyDescent="0.2">
      <c r="A126" s="123" t="s">
        <v>214</v>
      </c>
      <c r="B126" s="93" t="s">
        <v>251</v>
      </c>
      <c r="C126" s="93" t="s">
        <v>122</v>
      </c>
      <c r="D126" s="93" t="s">
        <v>215</v>
      </c>
      <c r="E126" s="151"/>
      <c r="F126" s="141"/>
      <c r="G126" s="141">
        <f t="shared" ref="G126:L126" si="42">G127+G131</f>
        <v>0</v>
      </c>
      <c r="H126" s="141">
        <f t="shared" si="42"/>
        <v>0</v>
      </c>
      <c r="I126" s="141">
        <f t="shared" si="42"/>
        <v>0</v>
      </c>
      <c r="J126" s="141">
        <f t="shared" si="42"/>
        <v>0</v>
      </c>
      <c r="K126" s="141">
        <f t="shared" si="42"/>
        <v>0</v>
      </c>
      <c r="L126" s="141">
        <f t="shared" si="42"/>
        <v>0</v>
      </c>
      <c r="M126" s="94"/>
      <c r="N126" s="152"/>
      <c r="O126" s="106" t="e">
        <f t="shared" si="30"/>
        <v>#DIV/0!</v>
      </c>
    </row>
    <row r="127" spans="1:15" s="97" customFormat="1" ht="38.25" hidden="1" x14ac:dyDescent="0.2">
      <c r="A127" s="153" t="s">
        <v>253</v>
      </c>
      <c r="B127" s="93" t="s">
        <v>251</v>
      </c>
      <c r="C127" s="93" t="s">
        <v>122</v>
      </c>
      <c r="D127" s="151" t="s">
        <v>254</v>
      </c>
      <c r="E127" s="151"/>
      <c r="F127" s="141"/>
      <c r="G127" s="141">
        <f t="shared" ref="G127:L127" si="43">G128</f>
        <v>0</v>
      </c>
      <c r="H127" s="141">
        <f t="shared" si="43"/>
        <v>0</v>
      </c>
      <c r="I127" s="141">
        <f t="shared" si="43"/>
        <v>0</v>
      </c>
      <c r="J127" s="141">
        <f t="shared" si="43"/>
        <v>0</v>
      </c>
      <c r="K127" s="141">
        <f t="shared" si="43"/>
        <v>0</v>
      </c>
      <c r="L127" s="141">
        <f t="shared" si="43"/>
        <v>0</v>
      </c>
      <c r="M127" s="94"/>
      <c r="N127" s="152"/>
      <c r="O127" s="106" t="e">
        <f t="shared" si="30"/>
        <v>#DIV/0!</v>
      </c>
    </row>
    <row r="128" spans="1:15" s="158" customFormat="1" ht="25.5" hidden="1" x14ac:dyDescent="0.2">
      <c r="A128" s="154" t="s">
        <v>255</v>
      </c>
      <c r="B128" s="155" t="s">
        <v>251</v>
      </c>
      <c r="C128" s="155" t="s">
        <v>122</v>
      </c>
      <c r="D128" s="155" t="s">
        <v>256</v>
      </c>
      <c r="E128" s="155"/>
      <c r="F128" s="156"/>
      <c r="G128" s="156">
        <f t="shared" ref="G128:L128" si="44">G130</f>
        <v>0</v>
      </c>
      <c r="H128" s="156">
        <f t="shared" si="44"/>
        <v>0</v>
      </c>
      <c r="I128" s="156">
        <f t="shared" si="44"/>
        <v>0</v>
      </c>
      <c r="J128" s="156">
        <f t="shared" si="44"/>
        <v>0</v>
      </c>
      <c r="K128" s="156">
        <f t="shared" si="44"/>
        <v>0</v>
      </c>
      <c r="L128" s="156">
        <f t="shared" si="44"/>
        <v>0</v>
      </c>
      <c r="M128" s="156"/>
      <c r="N128" s="157"/>
      <c r="O128" s="106" t="e">
        <f t="shared" si="30"/>
        <v>#DIV/0!</v>
      </c>
    </row>
    <row r="129" spans="1:19" s="114" customFormat="1" hidden="1" x14ac:dyDescent="0.2">
      <c r="A129" s="142" t="s">
        <v>220</v>
      </c>
      <c r="B129" s="93" t="s">
        <v>251</v>
      </c>
      <c r="C129" s="93" t="s">
        <v>122</v>
      </c>
      <c r="D129" s="155" t="s">
        <v>256</v>
      </c>
      <c r="E129" s="93" t="s">
        <v>221</v>
      </c>
      <c r="F129" s="94"/>
      <c r="G129" s="94">
        <f t="shared" ref="G129:L129" si="45">G130</f>
        <v>0</v>
      </c>
      <c r="H129" s="94">
        <f t="shared" si="45"/>
        <v>0</v>
      </c>
      <c r="I129" s="94">
        <f t="shared" si="45"/>
        <v>0</v>
      </c>
      <c r="J129" s="94">
        <f t="shared" si="45"/>
        <v>0</v>
      </c>
      <c r="K129" s="94">
        <f t="shared" si="45"/>
        <v>0</v>
      </c>
      <c r="L129" s="94">
        <f t="shared" si="45"/>
        <v>0</v>
      </c>
      <c r="M129" s="94"/>
      <c r="N129" s="143"/>
      <c r="O129" s="106" t="e">
        <f t="shared" si="30"/>
        <v>#DIV/0!</v>
      </c>
      <c r="S129" s="159"/>
    </row>
    <row r="130" spans="1:19" s="114" customFormat="1" hidden="1" x14ac:dyDescent="0.2">
      <c r="A130" s="142" t="s">
        <v>222</v>
      </c>
      <c r="B130" s="93" t="s">
        <v>251</v>
      </c>
      <c r="C130" s="93" t="s">
        <v>122</v>
      </c>
      <c r="D130" s="155" t="s">
        <v>256</v>
      </c>
      <c r="E130" s="93" t="s">
        <v>223</v>
      </c>
      <c r="F130" s="94"/>
      <c r="G130" s="94"/>
      <c r="H130" s="94"/>
      <c r="I130" s="94"/>
      <c r="J130" s="94"/>
      <c r="K130" s="94"/>
      <c r="L130" s="94"/>
      <c r="M130" s="94"/>
      <c r="N130" s="143"/>
      <c r="O130" s="106" t="e">
        <f t="shared" si="30"/>
        <v>#DIV/0!</v>
      </c>
    </row>
    <row r="131" spans="1:19" s="114" customFormat="1" ht="22.5" hidden="1" customHeight="1" x14ac:dyDescent="0.2">
      <c r="A131" s="123" t="s">
        <v>216</v>
      </c>
      <c r="B131" s="151" t="s">
        <v>251</v>
      </c>
      <c r="C131" s="151" t="s">
        <v>122</v>
      </c>
      <c r="D131" s="93" t="s">
        <v>217</v>
      </c>
      <c r="E131" s="93"/>
      <c r="F131" s="94"/>
      <c r="G131" s="94">
        <f t="shared" ref="G131:L133" si="46">G132</f>
        <v>0</v>
      </c>
      <c r="H131" s="94">
        <f t="shared" si="46"/>
        <v>0</v>
      </c>
      <c r="I131" s="94">
        <f t="shared" si="46"/>
        <v>0</v>
      </c>
      <c r="J131" s="94">
        <f t="shared" si="46"/>
        <v>0</v>
      </c>
      <c r="K131" s="94">
        <f t="shared" si="46"/>
        <v>0</v>
      </c>
      <c r="L131" s="94">
        <f t="shared" si="46"/>
        <v>0</v>
      </c>
      <c r="M131" s="94"/>
      <c r="N131" s="143"/>
      <c r="O131" s="106" t="e">
        <f t="shared" si="30"/>
        <v>#DIV/0!</v>
      </c>
    </row>
    <row r="132" spans="1:19" s="158" customFormat="1" ht="141.75" hidden="1" customHeight="1" x14ac:dyDescent="0.2">
      <c r="A132" s="123" t="s">
        <v>257</v>
      </c>
      <c r="B132" s="151" t="s">
        <v>251</v>
      </c>
      <c r="C132" s="151" t="s">
        <v>122</v>
      </c>
      <c r="D132" s="93" t="s">
        <v>258</v>
      </c>
      <c r="E132" s="151"/>
      <c r="F132" s="141"/>
      <c r="G132" s="141">
        <f t="shared" si="46"/>
        <v>0</v>
      </c>
      <c r="H132" s="141">
        <f t="shared" si="46"/>
        <v>0</v>
      </c>
      <c r="I132" s="141">
        <f t="shared" si="46"/>
        <v>0</v>
      </c>
      <c r="J132" s="141">
        <f t="shared" si="46"/>
        <v>0</v>
      </c>
      <c r="K132" s="141">
        <f t="shared" si="46"/>
        <v>0</v>
      </c>
      <c r="L132" s="141">
        <f t="shared" si="46"/>
        <v>0</v>
      </c>
      <c r="M132" s="94"/>
      <c r="N132" s="157"/>
      <c r="O132" s="106" t="e">
        <f t="shared" si="30"/>
        <v>#DIV/0!</v>
      </c>
    </row>
    <row r="133" spans="1:19" s="114" customFormat="1" hidden="1" x14ac:dyDescent="0.2">
      <c r="A133" s="142" t="s">
        <v>220</v>
      </c>
      <c r="B133" s="93" t="s">
        <v>251</v>
      </c>
      <c r="C133" s="93" t="s">
        <v>122</v>
      </c>
      <c r="D133" s="93" t="s">
        <v>258</v>
      </c>
      <c r="E133" s="93" t="s">
        <v>221</v>
      </c>
      <c r="F133" s="94"/>
      <c r="G133" s="94">
        <f t="shared" si="46"/>
        <v>0</v>
      </c>
      <c r="H133" s="94">
        <f t="shared" si="46"/>
        <v>0</v>
      </c>
      <c r="I133" s="94">
        <f t="shared" si="46"/>
        <v>0</v>
      </c>
      <c r="J133" s="94">
        <f t="shared" si="46"/>
        <v>0</v>
      </c>
      <c r="K133" s="94">
        <f t="shared" si="46"/>
        <v>0</v>
      </c>
      <c r="L133" s="94">
        <f t="shared" si="46"/>
        <v>0</v>
      </c>
      <c r="M133" s="94"/>
      <c r="N133" s="143"/>
      <c r="O133" s="106" t="e">
        <f t="shared" si="30"/>
        <v>#DIV/0!</v>
      </c>
    </row>
    <row r="134" spans="1:19" s="114" customFormat="1" hidden="1" x14ac:dyDescent="0.2">
      <c r="A134" s="142" t="s">
        <v>222</v>
      </c>
      <c r="B134" s="93" t="s">
        <v>251</v>
      </c>
      <c r="C134" s="93" t="s">
        <v>122</v>
      </c>
      <c r="D134" s="93" t="s">
        <v>258</v>
      </c>
      <c r="E134" s="93" t="s">
        <v>223</v>
      </c>
      <c r="F134" s="94"/>
      <c r="G134" s="94"/>
      <c r="H134" s="94"/>
      <c r="I134" s="94"/>
      <c r="J134" s="94"/>
      <c r="K134" s="94"/>
      <c r="L134" s="94"/>
      <c r="M134" s="94"/>
      <c r="N134" s="143"/>
      <c r="O134" s="106" t="e">
        <f t="shared" si="30"/>
        <v>#DIV/0!</v>
      </c>
    </row>
    <row r="135" spans="1:19" s="114" customFormat="1" ht="38.25" x14ac:dyDescent="0.2">
      <c r="A135" s="123" t="s">
        <v>260</v>
      </c>
      <c r="B135" s="93" t="s">
        <v>237</v>
      </c>
      <c r="C135" s="93" t="s">
        <v>193</v>
      </c>
      <c r="D135" s="93" t="s">
        <v>261</v>
      </c>
      <c r="E135" s="93" t="s">
        <v>221</v>
      </c>
      <c r="F135" s="94"/>
      <c r="G135" s="94"/>
      <c r="H135" s="94"/>
      <c r="I135" s="94"/>
      <c r="J135" s="94"/>
      <c r="K135" s="94"/>
      <c r="L135" s="94"/>
      <c r="M135" s="94">
        <f>'2'!G126</f>
        <v>536</v>
      </c>
      <c r="N135" s="314">
        <f>'2'!H126</f>
        <v>535.9</v>
      </c>
      <c r="O135" s="106">
        <f t="shared" si="30"/>
        <v>0.9998134328358208</v>
      </c>
    </row>
    <row r="136" spans="1:19" s="97" customFormat="1" hidden="1" x14ac:dyDescent="0.2">
      <c r="A136" s="148" t="s">
        <v>263</v>
      </c>
      <c r="B136" s="93" t="s">
        <v>237</v>
      </c>
      <c r="C136" s="93" t="s">
        <v>193</v>
      </c>
      <c r="D136" s="93" t="s">
        <v>261</v>
      </c>
      <c r="E136" s="93" t="s">
        <v>223</v>
      </c>
      <c r="F136" s="93" t="s">
        <v>237</v>
      </c>
      <c r="G136" s="93" t="s">
        <v>193</v>
      </c>
      <c r="H136" s="93" t="s">
        <v>261</v>
      </c>
      <c r="I136" s="93" t="s">
        <v>221</v>
      </c>
      <c r="J136" s="168"/>
      <c r="K136" s="168"/>
      <c r="L136" s="168"/>
      <c r="M136" s="168">
        <v>0</v>
      </c>
      <c r="N136" s="168"/>
      <c r="O136" s="96">
        <v>1</v>
      </c>
    </row>
    <row r="137" spans="1:19" hidden="1" x14ac:dyDescent="0.2">
      <c r="A137" s="310" t="s">
        <v>263</v>
      </c>
      <c r="B137" s="93" t="s">
        <v>237</v>
      </c>
      <c r="C137" s="93" t="s">
        <v>193</v>
      </c>
      <c r="D137" s="93" t="s">
        <v>261</v>
      </c>
      <c r="E137" s="93" t="s">
        <v>223</v>
      </c>
      <c r="F137" s="267"/>
      <c r="G137" s="169"/>
      <c r="H137" s="169"/>
      <c r="I137" s="169"/>
      <c r="J137" s="169"/>
      <c r="K137" s="169"/>
      <c r="L137" s="169"/>
      <c r="M137" s="169">
        <v>0</v>
      </c>
      <c r="N137" s="169"/>
      <c r="O137" s="96">
        <v>1</v>
      </c>
    </row>
    <row r="138" spans="1:19" hidden="1" x14ac:dyDescent="0.2">
      <c r="A138" s="266"/>
      <c r="B138" s="267"/>
      <c r="C138" s="267"/>
      <c r="D138" s="267"/>
      <c r="E138" s="267"/>
      <c r="F138" s="169"/>
      <c r="G138" s="169"/>
      <c r="H138" s="169"/>
      <c r="I138" s="169"/>
      <c r="J138" s="169"/>
      <c r="K138" s="169"/>
      <c r="L138" s="169"/>
      <c r="M138" s="169"/>
      <c r="N138" s="268"/>
      <c r="O138" s="105" t="s">
        <v>335</v>
      </c>
    </row>
    <row r="139" spans="1:19" x14ac:dyDescent="0.2">
      <c r="B139" s="162"/>
      <c r="C139" s="162"/>
      <c r="D139" s="162"/>
      <c r="E139" s="162"/>
      <c r="F139" s="164"/>
      <c r="G139" s="164"/>
      <c r="H139" s="164"/>
      <c r="I139" s="164"/>
      <c r="J139" s="164"/>
      <c r="K139" s="164"/>
      <c r="L139" s="164"/>
      <c r="M139" s="164"/>
    </row>
    <row r="140" spans="1:19" x14ac:dyDescent="0.2">
      <c r="B140" s="162"/>
      <c r="C140" s="162"/>
      <c r="D140" s="162"/>
      <c r="E140" s="162"/>
      <c r="F140" s="164"/>
      <c r="G140" s="164"/>
      <c r="H140" s="164"/>
      <c r="I140" s="164"/>
      <c r="J140" s="164"/>
      <c r="K140" s="164"/>
      <c r="L140" s="164"/>
      <c r="M140" s="164"/>
    </row>
    <row r="141" spans="1:19" x14ac:dyDescent="0.2">
      <c r="B141" s="162"/>
      <c r="C141" s="162"/>
      <c r="D141" s="162"/>
      <c r="E141" s="162"/>
      <c r="F141" s="164"/>
      <c r="G141" s="164"/>
      <c r="H141" s="164"/>
      <c r="I141" s="164"/>
      <c r="J141" s="164"/>
      <c r="K141" s="164"/>
      <c r="L141" s="164"/>
      <c r="M141" s="164"/>
    </row>
    <row r="142" spans="1:19" x14ac:dyDescent="0.2">
      <c r="B142" s="162"/>
      <c r="C142" s="162"/>
      <c r="D142" s="162"/>
      <c r="E142" s="162"/>
      <c r="F142" s="164"/>
      <c r="G142" s="164"/>
      <c r="H142" s="164"/>
      <c r="I142" s="164"/>
      <c r="J142" s="164"/>
      <c r="K142" s="164"/>
      <c r="L142" s="164"/>
      <c r="M142" s="164"/>
    </row>
    <row r="143" spans="1:19" x14ac:dyDescent="0.2">
      <c r="B143" s="162"/>
      <c r="C143" s="162"/>
      <c r="D143" s="162"/>
      <c r="E143" s="162"/>
      <c r="F143" s="164"/>
      <c r="G143" s="164"/>
      <c r="H143" s="164"/>
      <c r="I143" s="164"/>
      <c r="J143" s="164"/>
      <c r="K143" s="164"/>
      <c r="L143" s="164"/>
      <c r="M143" s="164"/>
    </row>
    <row r="144" spans="1:19" x14ac:dyDescent="0.2">
      <c r="B144" s="162"/>
      <c r="C144" s="162"/>
      <c r="D144" s="162"/>
      <c r="E144" s="162"/>
      <c r="F144" s="164"/>
      <c r="G144" s="164"/>
      <c r="H144" s="164"/>
      <c r="I144" s="164"/>
      <c r="J144" s="164"/>
      <c r="K144" s="164"/>
      <c r="L144" s="164"/>
      <c r="M144" s="164"/>
    </row>
    <row r="145" spans="2:13" x14ac:dyDescent="0.2">
      <c r="B145" s="162"/>
      <c r="C145" s="162"/>
      <c r="D145" s="162"/>
      <c r="E145" s="162"/>
      <c r="F145" s="164"/>
      <c r="G145" s="164"/>
      <c r="H145" s="164"/>
      <c r="I145" s="164"/>
      <c r="J145" s="164"/>
      <c r="K145" s="164"/>
      <c r="L145" s="164"/>
      <c r="M145" s="164"/>
    </row>
    <row r="146" spans="2:13" x14ac:dyDescent="0.2">
      <c r="B146" s="162"/>
      <c r="C146" s="162"/>
      <c r="D146" s="162"/>
      <c r="E146" s="162"/>
      <c r="F146" s="164"/>
      <c r="G146" s="164"/>
      <c r="H146" s="164"/>
      <c r="I146" s="164"/>
      <c r="J146" s="164"/>
      <c r="K146" s="164"/>
      <c r="L146" s="164"/>
      <c r="M146" s="164"/>
    </row>
    <row r="147" spans="2:13" x14ac:dyDescent="0.2">
      <c r="B147" s="162"/>
      <c r="C147" s="162"/>
      <c r="D147" s="162"/>
      <c r="E147" s="162"/>
      <c r="F147" s="164"/>
      <c r="G147" s="164"/>
      <c r="H147" s="164"/>
      <c r="I147" s="164"/>
      <c r="J147" s="164"/>
      <c r="K147" s="164"/>
      <c r="L147" s="164"/>
      <c r="M147" s="164"/>
    </row>
    <row r="148" spans="2:13" x14ac:dyDescent="0.2">
      <c r="B148" s="162"/>
      <c r="C148" s="162"/>
      <c r="D148" s="162"/>
      <c r="E148" s="162"/>
      <c r="F148" s="164"/>
      <c r="G148" s="164"/>
      <c r="H148" s="164"/>
      <c r="I148" s="164"/>
      <c r="J148" s="164"/>
      <c r="K148" s="164"/>
      <c r="L148" s="164"/>
      <c r="M148" s="164"/>
    </row>
    <row r="149" spans="2:13" x14ac:dyDescent="0.2">
      <c r="B149" s="162"/>
      <c r="C149" s="162"/>
      <c r="D149" s="162"/>
      <c r="E149" s="162"/>
      <c r="F149" s="164"/>
      <c r="G149" s="164"/>
      <c r="H149" s="164"/>
      <c r="I149" s="164"/>
      <c r="J149" s="164"/>
      <c r="K149" s="164"/>
      <c r="L149" s="164"/>
      <c r="M149" s="164"/>
    </row>
    <row r="150" spans="2:13" x14ac:dyDescent="0.2">
      <c r="B150" s="162"/>
      <c r="C150" s="162"/>
      <c r="D150" s="162"/>
      <c r="E150" s="162"/>
      <c r="F150" s="164"/>
      <c r="G150" s="164"/>
      <c r="H150" s="164"/>
      <c r="I150" s="164"/>
      <c r="J150" s="164"/>
      <c r="K150" s="164"/>
      <c r="L150" s="164"/>
      <c r="M150" s="164"/>
    </row>
    <row r="151" spans="2:13" x14ac:dyDescent="0.2">
      <c r="B151" s="162"/>
      <c r="C151" s="162"/>
      <c r="D151" s="162"/>
      <c r="E151" s="162"/>
      <c r="F151" s="164"/>
      <c r="G151" s="164"/>
      <c r="H151" s="164"/>
      <c r="I151" s="164"/>
      <c r="J151" s="164"/>
      <c r="K151" s="164"/>
      <c r="L151" s="164"/>
      <c r="M151" s="164"/>
    </row>
    <row r="152" spans="2:13" x14ac:dyDescent="0.2">
      <c r="B152" s="162"/>
      <c r="C152" s="162"/>
      <c r="D152" s="162"/>
      <c r="E152" s="162"/>
      <c r="F152" s="164"/>
      <c r="G152" s="164"/>
      <c r="H152" s="164"/>
      <c r="I152" s="164"/>
      <c r="J152" s="164"/>
      <c r="K152" s="164"/>
      <c r="L152" s="164"/>
      <c r="M152" s="164"/>
    </row>
    <row r="153" spans="2:13" x14ac:dyDescent="0.2">
      <c r="B153" s="162"/>
      <c r="C153" s="162"/>
      <c r="D153" s="162"/>
      <c r="E153" s="162"/>
      <c r="F153" s="164"/>
      <c r="G153" s="164"/>
      <c r="H153" s="164"/>
      <c r="I153" s="164"/>
      <c r="J153" s="164"/>
      <c r="K153" s="164"/>
      <c r="L153" s="164"/>
      <c r="M153" s="164"/>
    </row>
    <row r="154" spans="2:13" x14ac:dyDescent="0.2">
      <c r="B154" s="162"/>
      <c r="C154" s="162"/>
      <c r="D154" s="162"/>
      <c r="E154" s="162"/>
      <c r="F154" s="164"/>
      <c r="G154" s="164"/>
      <c r="H154" s="164"/>
      <c r="I154" s="164"/>
      <c r="J154" s="164"/>
      <c r="K154" s="164"/>
      <c r="L154" s="164"/>
      <c r="M154" s="164"/>
    </row>
    <row r="155" spans="2:13" x14ac:dyDescent="0.2">
      <c r="B155" s="162"/>
      <c r="C155" s="162"/>
      <c r="D155" s="162"/>
      <c r="E155" s="162"/>
      <c r="F155" s="164"/>
      <c r="G155" s="164"/>
      <c r="H155" s="164"/>
      <c r="I155" s="164"/>
      <c r="J155" s="164"/>
      <c r="K155" s="164"/>
      <c r="L155" s="164"/>
      <c r="M155" s="164"/>
    </row>
    <row r="156" spans="2:13" x14ac:dyDescent="0.2">
      <c r="B156" s="162"/>
      <c r="C156" s="162"/>
      <c r="D156" s="162"/>
      <c r="E156" s="162"/>
      <c r="F156" s="164"/>
      <c r="G156" s="164"/>
      <c r="H156" s="164"/>
      <c r="I156" s="164"/>
      <c r="J156" s="164"/>
      <c r="K156" s="164"/>
      <c r="L156" s="164"/>
      <c r="M156" s="164"/>
    </row>
    <row r="157" spans="2:13" x14ac:dyDescent="0.2">
      <c r="B157" s="162"/>
      <c r="C157" s="162"/>
      <c r="D157" s="162"/>
      <c r="E157" s="162"/>
      <c r="F157" s="164"/>
      <c r="G157" s="164"/>
      <c r="H157" s="164"/>
      <c r="I157" s="164"/>
      <c r="J157" s="164"/>
      <c r="K157" s="164"/>
      <c r="L157" s="164"/>
      <c r="M157" s="164"/>
    </row>
    <row r="158" spans="2:13" x14ac:dyDescent="0.2">
      <c r="B158" s="162"/>
      <c r="C158" s="162"/>
      <c r="D158" s="162"/>
      <c r="E158" s="162"/>
      <c r="F158" s="164"/>
      <c r="G158" s="164"/>
      <c r="H158" s="164"/>
      <c r="I158" s="164"/>
      <c r="J158" s="164"/>
      <c r="K158" s="164"/>
      <c r="L158" s="164"/>
      <c r="M158" s="164"/>
    </row>
    <row r="159" spans="2:13" x14ac:dyDescent="0.2">
      <c r="B159" s="162"/>
      <c r="C159" s="162"/>
      <c r="D159" s="162"/>
      <c r="E159" s="162"/>
      <c r="F159" s="164"/>
      <c r="G159" s="164"/>
      <c r="H159" s="164"/>
      <c r="I159" s="164"/>
      <c r="J159" s="164"/>
      <c r="K159" s="164"/>
      <c r="L159" s="164"/>
      <c r="M159" s="164"/>
    </row>
    <row r="160" spans="2:13" x14ac:dyDescent="0.2">
      <c r="B160" s="162"/>
      <c r="C160" s="162"/>
      <c r="D160" s="162"/>
      <c r="E160" s="162"/>
      <c r="F160" s="164"/>
      <c r="G160" s="164"/>
      <c r="H160" s="164"/>
      <c r="I160" s="164"/>
      <c r="J160" s="164"/>
      <c r="K160" s="164"/>
      <c r="L160" s="164"/>
      <c r="M160" s="164"/>
    </row>
    <row r="161" spans="2:13" x14ac:dyDescent="0.2">
      <c r="B161" s="162"/>
      <c r="C161" s="162"/>
      <c r="D161" s="162"/>
      <c r="E161" s="162"/>
      <c r="F161" s="164"/>
      <c r="G161" s="164"/>
      <c r="H161" s="164"/>
      <c r="I161" s="164"/>
      <c r="J161" s="164"/>
      <c r="K161" s="164"/>
      <c r="L161" s="164"/>
      <c r="M161" s="164"/>
    </row>
    <row r="162" spans="2:13" x14ac:dyDescent="0.2">
      <c r="B162" s="162"/>
      <c r="C162" s="162"/>
      <c r="D162" s="162"/>
      <c r="E162" s="162"/>
      <c r="F162" s="164"/>
      <c r="G162" s="164"/>
      <c r="H162" s="164"/>
      <c r="I162" s="164"/>
      <c r="J162" s="164"/>
      <c r="K162" s="164"/>
      <c r="L162" s="164"/>
      <c r="M162" s="164"/>
    </row>
    <row r="163" spans="2:13" x14ac:dyDescent="0.2">
      <c r="B163" s="162"/>
      <c r="C163" s="162"/>
      <c r="D163" s="162"/>
      <c r="E163" s="162"/>
      <c r="F163" s="164"/>
      <c r="G163" s="164"/>
      <c r="H163" s="164"/>
      <c r="I163" s="164"/>
      <c r="J163" s="164"/>
      <c r="K163" s="164"/>
      <c r="L163" s="164"/>
      <c r="M163" s="164"/>
    </row>
    <row r="164" spans="2:13" x14ac:dyDescent="0.2">
      <c r="B164" s="162"/>
      <c r="C164" s="162"/>
      <c r="D164" s="162"/>
      <c r="E164" s="162"/>
      <c r="F164" s="164"/>
      <c r="G164" s="164"/>
      <c r="H164" s="164"/>
      <c r="I164" s="164"/>
      <c r="J164" s="164"/>
      <c r="K164" s="164"/>
      <c r="L164" s="164"/>
      <c r="M164" s="164"/>
    </row>
    <row r="165" spans="2:13" x14ac:dyDescent="0.2">
      <c r="B165" s="162"/>
      <c r="C165" s="162"/>
      <c r="D165" s="162"/>
      <c r="E165" s="162"/>
      <c r="F165" s="164"/>
      <c r="G165" s="164"/>
      <c r="H165" s="164"/>
      <c r="I165" s="164"/>
      <c r="J165" s="164"/>
      <c r="K165" s="164"/>
      <c r="L165" s="164"/>
      <c r="M165" s="164"/>
    </row>
    <row r="166" spans="2:13" x14ac:dyDescent="0.2">
      <c r="B166" s="162"/>
      <c r="C166" s="162"/>
      <c r="D166" s="162"/>
      <c r="E166" s="162"/>
      <c r="F166" s="164"/>
      <c r="G166" s="164"/>
      <c r="H166" s="164"/>
      <c r="I166" s="164"/>
      <c r="J166" s="164"/>
      <c r="K166" s="164"/>
      <c r="L166" s="164"/>
      <c r="M166" s="164"/>
    </row>
    <row r="167" spans="2:13" x14ac:dyDescent="0.2">
      <c r="B167" s="162"/>
      <c r="C167" s="162"/>
      <c r="D167" s="162"/>
      <c r="E167" s="162"/>
      <c r="F167" s="164"/>
      <c r="G167" s="164"/>
      <c r="H167" s="164"/>
      <c r="I167" s="164"/>
      <c r="J167" s="164"/>
      <c r="K167" s="164"/>
      <c r="L167" s="164"/>
      <c r="M167" s="164"/>
    </row>
    <row r="168" spans="2:13" x14ac:dyDescent="0.2">
      <c r="B168" s="162"/>
      <c r="C168" s="162"/>
      <c r="D168" s="162"/>
      <c r="E168" s="162"/>
      <c r="F168" s="164"/>
      <c r="G168" s="164"/>
      <c r="H168" s="164"/>
      <c r="I168" s="164"/>
      <c r="J168" s="164"/>
      <c r="K168" s="164"/>
      <c r="L168" s="164"/>
      <c r="M168" s="164"/>
    </row>
    <row r="169" spans="2:13" x14ac:dyDescent="0.2">
      <c r="B169" s="162"/>
      <c r="C169" s="162"/>
      <c r="D169" s="162"/>
      <c r="E169" s="162"/>
      <c r="F169" s="164"/>
      <c r="G169" s="164"/>
      <c r="H169" s="164"/>
      <c r="I169" s="164"/>
      <c r="J169" s="164"/>
      <c r="K169" s="164"/>
      <c r="L169" s="164"/>
      <c r="M169" s="164"/>
    </row>
    <row r="170" spans="2:13" x14ac:dyDescent="0.2">
      <c r="B170" s="162"/>
      <c r="C170" s="162"/>
      <c r="D170" s="162"/>
      <c r="E170" s="162"/>
      <c r="F170" s="164"/>
      <c r="G170" s="164"/>
      <c r="H170" s="164"/>
      <c r="I170" s="164"/>
      <c r="J170" s="164"/>
      <c r="K170" s="164"/>
      <c r="L170" s="164"/>
      <c r="M170" s="164"/>
    </row>
    <row r="171" spans="2:13" x14ac:dyDescent="0.2">
      <c r="B171" s="162"/>
      <c r="C171" s="162"/>
      <c r="D171" s="162"/>
      <c r="E171" s="162"/>
      <c r="F171" s="164"/>
      <c r="G171" s="164"/>
      <c r="H171" s="164"/>
      <c r="I171" s="164"/>
      <c r="J171" s="164"/>
      <c r="K171" s="164"/>
      <c r="L171" s="164"/>
      <c r="M171" s="164"/>
    </row>
    <row r="172" spans="2:13" x14ac:dyDescent="0.2">
      <c r="B172" s="162"/>
      <c r="C172" s="162"/>
      <c r="D172" s="162"/>
      <c r="E172" s="162"/>
      <c r="F172" s="164"/>
      <c r="G172" s="164"/>
      <c r="H172" s="164"/>
      <c r="I172" s="164"/>
      <c r="J172" s="164"/>
      <c r="K172" s="164"/>
      <c r="L172" s="164"/>
      <c r="M172" s="164"/>
    </row>
    <row r="173" spans="2:13" x14ac:dyDescent="0.2">
      <c r="B173" s="162"/>
      <c r="C173" s="162"/>
      <c r="D173" s="162"/>
      <c r="E173" s="162"/>
      <c r="F173" s="164"/>
      <c r="G173" s="164"/>
      <c r="H173" s="164"/>
      <c r="I173" s="164"/>
      <c r="J173" s="164"/>
      <c r="K173" s="164"/>
      <c r="L173" s="164"/>
      <c r="M173" s="164"/>
    </row>
    <row r="174" spans="2:13" x14ac:dyDescent="0.2">
      <c r="B174" s="162"/>
      <c r="C174" s="162"/>
      <c r="D174" s="162"/>
      <c r="E174" s="162"/>
      <c r="F174" s="164"/>
      <c r="G174" s="164"/>
      <c r="H174" s="164"/>
      <c r="I174" s="164"/>
      <c r="J174" s="164"/>
      <c r="K174" s="164"/>
      <c r="L174" s="164"/>
      <c r="M174" s="164"/>
    </row>
    <row r="175" spans="2:13" x14ac:dyDescent="0.2">
      <c r="B175" s="162"/>
      <c r="C175" s="162"/>
      <c r="D175" s="162"/>
      <c r="E175" s="162"/>
      <c r="F175" s="164"/>
      <c r="G175" s="164"/>
      <c r="H175" s="164"/>
      <c r="I175" s="164"/>
      <c r="J175" s="164"/>
      <c r="K175" s="164"/>
      <c r="L175" s="164"/>
      <c r="M175" s="164"/>
    </row>
    <row r="176" spans="2:13" x14ac:dyDescent="0.2">
      <c r="B176" s="162"/>
      <c r="C176" s="162"/>
      <c r="D176" s="162"/>
      <c r="E176" s="162"/>
      <c r="F176" s="164"/>
      <c r="G176" s="164"/>
      <c r="H176" s="164"/>
      <c r="I176" s="164"/>
      <c r="J176" s="164"/>
      <c r="K176" s="164"/>
      <c r="L176" s="164"/>
      <c r="M176" s="164"/>
    </row>
    <row r="177" spans="2:13" x14ac:dyDescent="0.2">
      <c r="B177" s="162"/>
      <c r="C177" s="162"/>
      <c r="D177" s="162"/>
      <c r="E177" s="162"/>
      <c r="F177" s="164"/>
      <c r="G177" s="164"/>
      <c r="H177" s="164"/>
      <c r="I177" s="164"/>
      <c r="J177" s="164"/>
      <c r="K177" s="164"/>
      <c r="L177" s="164"/>
      <c r="M177" s="164"/>
    </row>
    <row r="178" spans="2:13" x14ac:dyDescent="0.2">
      <c r="B178" s="162"/>
      <c r="C178" s="162"/>
      <c r="D178" s="162"/>
      <c r="E178" s="162"/>
      <c r="F178" s="164"/>
      <c r="G178" s="164"/>
      <c r="H178" s="164"/>
      <c r="I178" s="164"/>
      <c r="J178" s="164"/>
      <c r="K178" s="164"/>
      <c r="L178" s="164"/>
      <c r="M178" s="164"/>
    </row>
    <row r="179" spans="2:13" x14ac:dyDescent="0.2">
      <c r="B179" s="162"/>
      <c r="C179" s="162"/>
      <c r="D179" s="162"/>
      <c r="E179" s="162"/>
      <c r="F179" s="164"/>
      <c r="G179" s="164"/>
      <c r="H179" s="164"/>
      <c r="I179" s="164"/>
      <c r="J179" s="164"/>
      <c r="K179" s="164"/>
      <c r="L179" s="164"/>
      <c r="M179" s="164"/>
    </row>
    <row r="180" spans="2:13" x14ac:dyDescent="0.2">
      <c r="B180" s="162"/>
      <c r="C180" s="162"/>
      <c r="D180" s="162"/>
      <c r="E180" s="162"/>
      <c r="F180" s="164"/>
      <c r="G180" s="164"/>
      <c r="H180" s="164"/>
      <c r="I180" s="164"/>
      <c r="J180" s="164"/>
      <c r="K180" s="164"/>
      <c r="L180" s="164"/>
      <c r="M180" s="164"/>
    </row>
    <row r="181" spans="2:13" x14ac:dyDescent="0.2">
      <c r="B181" s="162"/>
      <c r="C181" s="162"/>
      <c r="D181" s="162"/>
      <c r="E181" s="162"/>
      <c r="F181" s="164"/>
      <c r="G181" s="164"/>
      <c r="H181" s="164"/>
      <c r="I181" s="164"/>
      <c r="J181" s="164"/>
      <c r="K181" s="164"/>
      <c r="L181" s="164"/>
      <c r="M181" s="164"/>
    </row>
    <row r="182" spans="2:13" x14ac:dyDescent="0.2">
      <c r="B182" s="162"/>
      <c r="C182" s="162"/>
      <c r="D182" s="162"/>
      <c r="E182" s="162"/>
      <c r="F182" s="164"/>
      <c r="G182" s="164"/>
      <c r="H182" s="164"/>
      <c r="I182" s="164"/>
      <c r="J182" s="164"/>
      <c r="K182" s="164"/>
      <c r="L182" s="164"/>
      <c r="M182" s="164"/>
    </row>
    <row r="183" spans="2:13" x14ac:dyDescent="0.2">
      <c r="B183" s="162"/>
      <c r="C183" s="162"/>
      <c r="D183" s="162"/>
      <c r="E183" s="162"/>
      <c r="F183" s="164"/>
      <c r="G183" s="164"/>
      <c r="H183" s="164"/>
      <c r="I183" s="164"/>
      <c r="J183" s="164"/>
      <c r="K183" s="164"/>
      <c r="L183" s="164"/>
      <c r="M183" s="164"/>
    </row>
    <row r="184" spans="2:13" x14ac:dyDescent="0.2">
      <c r="B184" s="162"/>
      <c r="C184" s="162"/>
      <c r="D184" s="162"/>
      <c r="E184" s="162"/>
      <c r="F184" s="164"/>
      <c r="G184" s="164"/>
      <c r="H184" s="164"/>
      <c r="I184" s="164"/>
      <c r="J184" s="164"/>
      <c r="K184" s="164"/>
      <c r="L184" s="164"/>
      <c r="M184" s="164"/>
    </row>
    <row r="185" spans="2:13" x14ac:dyDescent="0.2">
      <c r="B185" s="162"/>
      <c r="C185" s="162"/>
      <c r="D185" s="162"/>
      <c r="E185" s="162"/>
      <c r="F185" s="164"/>
      <c r="G185" s="164"/>
      <c r="H185" s="164"/>
      <c r="I185" s="164"/>
      <c r="J185" s="164"/>
      <c r="K185" s="164"/>
      <c r="L185" s="164"/>
      <c r="M185" s="164"/>
    </row>
    <row r="186" spans="2:13" x14ac:dyDescent="0.2">
      <c r="B186" s="162"/>
      <c r="C186" s="162"/>
      <c r="D186" s="162"/>
      <c r="E186" s="162"/>
      <c r="F186" s="164"/>
      <c r="G186" s="164"/>
      <c r="H186" s="164"/>
      <c r="I186" s="164"/>
      <c r="J186" s="164"/>
      <c r="K186" s="164"/>
      <c r="L186" s="164"/>
      <c r="M186" s="164"/>
    </row>
    <row r="187" spans="2:13" x14ac:dyDescent="0.2">
      <c r="B187" s="162"/>
      <c r="C187" s="162"/>
      <c r="D187" s="162"/>
      <c r="E187" s="162"/>
      <c r="F187" s="164"/>
      <c r="G187" s="164"/>
      <c r="H187" s="164"/>
      <c r="I187" s="164"/>
      <c r="J187" s="164"/>
      <c r="K187" s="164"/>
      <c r="L187" s="164"/>
      <c r="M187" s="164"/>
    </row>
    <row r="188" spans="2:13" x14ac:dyDescent="0.2">
      <c r="B188" s="162"/>
      <c r="C188" s="162"/>
      <c r="D188" s="162"/>
      <c r="E188" s="162"/>
      <c r="F188" s="164"/>
      <c r="G188" s="164"/>
      <c r="H188" s="164"/>
      <c r="I188" s="164"/>
      <c r="J188" s="164"/>
      <c r="K188" s="164"/>
      <c r="L188" s="164"/>
      <c r="M188" s="164"/>
    </row>
    <row r="189" spans="2:13" x14ac:dyDescent="0.2">
      <c r="B189" s="162"/>
      <c r="C189" s="162"/>
      <c r="D189" s="162"/>
      <c r="E189" s="162"/>
      <c r="F189" s="164"/>
      <c r="G189" s="164"/>
      <c r="H189" s="164"/>
      <c r="I189" s="164"/>
      <c r="J189" s="164"/>
      <c r="K189" s="164"/>
      <c r="L189" s="164"/>
      <c r="M189" s="164"/>
    </row>
    <row r="190" spans="2:13" x14ac:dyDescent="0.2">
      <c r="B190" s="162"/>
      <c r="C190" s="162"/>
      <c r="D190" s="162"/>
      <c r="E190" s="162"/>
      <c r="F190" s="164"/>
      <c r="G190" s="164"/>
      <c r="H190" s="164"/>
      <c r="I190" s="164"/>
      <c r="J190" s="164"/>
      <c r="K190" s="164"/>
      <c r="L190" s="164"/>
      <c r="M190" s="164"/>
    </row>
    <row r="191" spans="2:13" x14ac:dyDescent="0.2">
      <c r="B191" s="162"/>
      <c r="C191" s="162"/>
      <c r="D191" s="162"/>
      <c r="E191" s="162"/>
      <c r="F191" s="164"/>
      <c r="G191" s="164"/>
      <c r="H191" s="164"/>
      <c r="I191" s="164"/>
      <c r="J191" s="164"/>
      <c r="K191" s="164"/>
      <c r="L191" s="164"/>
      <c r="M191" s="164"/>
    </row>
    <row r="192" spans="2:13" x14ac:dyDescent="0.2">
      <c r="B192" s="162"/>
      <c r="C192" s="162"/>
      <c r="D192" s="162"/>
      <c r="E192" s="162"/>
      <c r="F192" s="164"/>
      <c r="G192" s="164"/>
      <c r="H192" s="164"/>
      <c r="I192" s="164"/>
      <c r="J192" s="164"/>
      <c r="K192" s="164"/>
      <c r="L192" s="164"/>
      <c r="M192" s="164"/>
    </row>
    <row r="193" spans="2:13" x14ac:dyDescent="0.2">
      <c r="B193" s="162"/>
      <c r="C193" s="162"/>
      <c r="D193" s="162"/>
      <c r="E193" s="162"/>
      <c r="F193" s="164"/>
      <c r="G193" s="164"/>
      <c r="H193" s="164"/>
      <c r="I193" s="164"/>
      <c r="J193" s="164"/>
      <c r="K193" s="164"/>
      <c r="L193" s="164"/>
      <c r="M193" s="164"/>
    </row>
    <row r="194" spans="2:13" x14ac:dyDescent="0.2">
      <c r="B194" s="162"/>
      <c r="C194" s="162"/>
      <c r="D194" s="162"/>
      <c r="E194" s="162"/>
      <c r="F194" s="164"/>
      <c r="G194" s="164"/>
      <c r="H194" s="164"/>
      <c r="I194" s="164"/>
      <c r="J194" s="164"/>
      <c r="K194" s="164"/>
      <c r="L194" s="164"/>
      <c r="M194" s="164"/>
    </row>
    <row r="195" spans="2:13" x14ac:dyDescent="0.2">
      <c r="B195" s="162"/>
      <c r="C195" s="162"/>
      <c r="D195" s="162"/>
      <c r="E195" s="162"/>
      <c r="F195" s="164"/>
      <c r="G195" s="164"/>
      <c r="H195" s="164"/>
      <c r="I195" s="164"/>
      <c r="J195" s="164"/>
      <c r="K195" s="164"/>
      <c r="L195" s="164"/>
      <c r="M195" s="164"/>
    </row>
    <row r="196" spans="2:13" x14ac:dyDescent="0.2">
      <c r="B196" s="162"/>
      <c r="C196" s="162"/>
      <c r="D196" s="162"/>
      <c r="E196" s="162"/>
      <c r="F196" s="164"/>
      <c r="G196" s="164"/>
      <c r="H196" s="164"/>
      <c r="I196" s="164"/>
      <c r="J196" s="164"/>
      <c r="K196" s="164"/>
      <c r="L196" s="164"/>
      <c r="M196" s="164"/>
    </row>
    <row r="197" spans="2:13" x14ac:dyDescent="0.2">
      <c r="B197" s="162"/>
      <c r="C197" s="162"/>
      <c r="D197" s="162"/>
      <c r="E197" s="162"/>
      <c r="F197" s="164"/>
      <c r="G197" s="164"/>
      <c r="H197" s="164"/>
      <c r="I197" s="164"/>
      <c r="J197" s="164"/>
      <c r="K197" s="164"/>
      <c r="L197" s="164"/>
      <c r="M197" s="164"/>
    </row>
    <row r="198" spans="2:13" x14ac:dyDescent="0.2">
      <c r="B198" s="162"/>
      <c r="C198" s="162"/>
      <c r="D198" s="162"/>
      <c r="E198" s="162"/>
      <c r="F198" s="164"/>
      <c r="G198" s="164"/>
      <c r="H198" s="164"/>
      <c r="I198" s="164"/>
      <c r="J198" s="164"/>
      <c r="K198" s="164"/>
      <c r="L198" s="164"/>
      <c r="M198" s="164"/>
    </row>
    <row r="199" spans="2:13" x14ac:dyDescent="0.2">
      <c r="B199" s="162"/>
      <c r="C199" s="162"/>
      <c r="D199" s="162"/>
      <c r="E199" s="162"/>
      <c r="F199" s="164"/>
      <c r="G199" s="164"/>
      <c r="H199" s="164"/>
      <c r="I199" s="164"/>
      <c r="J199" s="164"/>
      <c r="K199" s="164"/>
      <c r="L199" s="164"/>
      <c r="M199" s="164"/>
    </row>
    <row r="200" spans="2:13" x14ac:dyDescent="0.2">
      <c r="B200" s="162"/>
      <c r="C200" s="162"/>
      <c r="D200" s="162"/>
      <c r="E200" s="162"/>
      <c r="F200" s="164"/>
      <c r="G200" s="164"/>
      <c r="H200" s="164"/>
      <c r="I200" s="164"/>
      <c r="J200" s="164"/>
      <c r="K200" s="164"/>
      <c r="L200" s="164"/>
      <c r="M200" s="164"/>
    </row>
    <row r="201" spans="2:13" x14ac:dyDescent="0.2">
      <c r="B201" s="162"/>
      <c r="C201" s="162"/>
      <c r="D201" s="162"/>
      <c r="E201" s="162"/>
      <c r="F201" s="164"/>
      <c r="G201" s="164"/>
      <c r="H201" s="164"/>
      <c r="I201" s="164"/>
      <c r="J201" s="164"/>
      <c r="K201" s="164"/>
      <c r="L201" s="164"/>
      <c r="M201" s="164"/>
    </row>
    <row r="202" spans="2:13" x14ac:dyDescent="0.2">
      <c r="B202" s="162"/>
      <c r="C202" s="162"/>
      <c r="D202" s="162"/>
      <c r="E202" s="162"/>
      <c r="F202" s="164"/>
      <c r="G202" s="164"/>
      <c r="H202" s="164"/>
      <c r="I202" s="164"/>
      <c r="J202" s="164"/>
      <c r="K202" s="164"/>
      <c r="L202" s="164"/>
      <c r="M202" s="164"/>
    </row>
    <row r="203" spans="2:13" x14ac:dyDescent="0.2">
      <c r="B203" s="162"/>
      <c r="C203" s="162"/>
      <c r="D203" s="162"/>
      <c r="E203" s="162"/>
      <c r="F203" s="164"/>
      <c r="G203" s="164"/>
      <c r="H203" s="164"/>
      <c r="I203" s="164"/>
      <c r="J203" s="164"/>
      <c r="K203" s="164"/>
      <c r="L203" s="164"/>
      <c r="M203" s="164"/>
    </row>
    <row r="204" spans="2:13" x14ac:dyDescent="0.2">
      <c r="B204" s="162"/>
      <c r="C204" s="162"/>
      <c r="D204" s="162"/>
      <c r="E204" s="162"/>
      <c r="F204" s="164"/>
      <c r="G204" s="164"/>
      <c r="H204" s="164"/>
      <c r="I204" s="164"/>
      <c r="J204" s="164"/>
      <c r="K204" s="164"/>
      <c r="L204" s="164"/>
      <c r="M204" s="164"/>
    </row>
    <row r="205" spans="2:13" x14ac:dyDescent="0.2">
      <c r="B205" s="162"/>
      <c r="C205" s="162"/>
      <c r="D205" s="162"/>
      <c r="E205" s="162"/>
      <c r="F205" s="164"/>
      <c r="G205" s="164"/>
      <c r="H205" s="164"/>
      <c r="I205" s="164"/>
      <c r="J205" s="164"/>
      <c r="K205" s="164"/>
      <c r="L205" s="164"/>
      <c r="M205" s="164"/>
    </row>
    <row r="206" spans="2:13" x14ac:dyDescent="0.2">
      <c r="B206" s="162"/>
      <c r="C206" s="162"/>
      <c r="D206" s="162"/>
      <c r="E206" s="162"/>
      <c r="F206" s="164"/>
      <c r="G206" s="164"/>
      <c r="H206" s="164"/>
      <c r="I206" s="164"/>
      <c r="J206" s="164"/>
      <c r="K206" s="164"/>
      <c r="L206" s="164"/>
      <c r="M206" s="164"/>
    </row>
    <row r="207" spans="2:13" x14ac:dyDescent="0.2">
      <c r="B207" s="162"/>
      <c r="C207" s="162"/>
      <c r="D207" s="162"/>
      <c r="E207" s="162"/>
      <c r="F207" s="164"/>
      <c r="G207" s="164"/>
      <c r="H207" s="164"/>
      <c r="I207" s="164"/>
      <c r="J207" s="164"/>
      <c r="K207" s="164"/>
      <c r="L207" s="164"/>
      <c r="M207" s="164"/>
    </row>
    <row r="208" spans="2:13" x14ac:dyDescent="0.2">
      <c r="B208" s="162"/>
      <c r="C208" s="162"/>
      <c r="D208" s="162"/>
      <c r="E208" s="162"/>
      <c r="F208" s="164"/>
      <c r="G208" s="164"/>
      <c r="H208" s="164"/>
      <c r="I208" s="164"/>
      <c r="J208" s="164"/>
      <c r="K208" s="164"/>
      <c r="L208" s="164"/>
      <c r="M208" s="164"/>
    </row>
    <row r="209" spans="2:13" x14ac:dyDescent="0.2">
      <c r="B209" s="162"/>
      <c r="C209" s="162"/>
      <c r="D209" s="162"/>
      <c r="E209" s="162"/>
      <c r="F209" s="164"/>
      <c r="G209" s="164"/>
      <c r="H209" s="164"/>
      <c r="I209" s="164"/>
      <c r="J209" s="164"/>
      <c r="K209" s="164"/>
      <c r="L209" s="164"/>
      <c r="M209" s="164"/>
    </row>
    <row r="210" spans="2:13" x14ac:dyDescent="0.2">
      <c r="B210" s="162"/>
      <c r="C210" s="162"/>
      <c r="D210" s="162"/>
      <c r="E210" s="162"/>
      <c r="F210" s="164"/>
      <c r="G210" s="164"/>
      <c r="H210" s="164"/>
      <c r="I210" s="164"/>
      <c r="J210" s="164"/>
      <c r="K210" s="164"/>
      <c r="L210" s="164"/>
      <c r="M210" s="164"/>
    </row>
    <row r="211" spans="2:13" x14ac:dyDescent="0.2">
      <c r="B211" s="162"/>
      <c r="C211" s="162"/>
      <c r="D211" s="162"/>
      <c r="E211" s="162"/>
      <c r="F211" s="164"/>
      <c r="G211" s="164"/>
      <c r="H211" s="164"/>
      <c r="I211" s="164"/>
      <c r="J211" s="164"/>
      <c r="K211" s="164"/>
      <c r="L211" s="164"/>
      <c r="M211" s="164"/>
    </row>
    <row r="212" spans="2:13" x14ac:dyDescent="0.2">
      <c r="B212" s="162"/>
      <c r="C212" s="162"/>
      <c r="D212" s="162"/>
      <c r="E212" s="162"/>
      <c r="F212" s="164"/>
      <c r="G212" s="164"/>
      <c r="H212" s="164"/>
      <c r="I212" s="164"/>
      <c r="J212" s="164"/>
      <c r="K212" s="164"/>
      <c r="L212" s="164"/>
      <c r="M212" s="164"/>
    </row>
    <row r="213" spans="2:13" x14ac:dyDescent="0.2">
      <c r="B213" s="162"/>
      <c r="C213" s="162"/>
      <c r="D213" s="162"/>
      <c r="E213" s="162"/>
      <c r="F213" s="164"/>
      <c r="G213" s="164"/>
      <c r="H213" s="164"/>
      <c r="I213" s="164"/>
      <c r="J213" s="164"/>
      <c r="K213" s="164"/>
      <c r="L213" s="164"/>
      <c r="M213" s="164"/>
    </row>
    <row r="214" spans="2:13" x14ac:dyDescent="0.2">
      <c r="B214" s="162"/>
      <c r="C214" s="162"/>
      <c r="D214" s="162"/>
      <c r="E214" s="162"/>
      <c r="F214" s="164"/>
      <c r="G214" s="164"/>
      <c r="H214" s="164"/>
      <c r="I214" s="164"/>
      <c r="J214" s="164"/>
      <c r="K214" s="164"/>
      <c r="L214" s="164"/>
      <c r="M214" s="164"/>
    </row>
    <row r="215" spans="2:13" x14ac:dyDescent="0.2">
      <c r="B215" s="162"/>
      <c r="C215" s="162"/>
      <c r="D215" s="162"/>
      <c r="E215" s="162"/>
      <c r="F215" s="164"/>
      <c r="G215" s="164"/>
      <c r="H215" s="164"/>
      <c r="I215" s="164"/>
      <c r="J215" s="164"/>
      <c r="K215" s="164"/>
      <c r="L215" s="164"/>
      <c r="M215" s="164"/>
    </row>
    <row r="216" spans="2:13" x14ac:dyDescent="0.2">
      <c r="B216" s="162"/>
      <c r="C216" s="162"/>
      <c r="D216" s="162"/>
      <c r="E216" s="162"/>
      <c r="F216" s="164"/>
      <c r="G216" s="164"/>
      <c r="H216" s="164"/>
      <c r="I216" s="164"/>
      <c r="J216" s="164"/>
      <c r="K216" s="164"/>
      <c r="L216" s="164"/>
      <c r="M216" s="164"/>
    </row>
    <row r="217" spans="2:13" x14ac:dyDescent="0.2">
      <c r="B217" s="162"/>
      <c r="C217" s="162"/>
      <c r="D217" s="162"/>
      <c r="E217" s="162"/>
      <c r="F217" s="164"/>
      <c r="G217" s="164"/>
      <c r="H217" s="164"/>
      <c r="I217" s="164"/>
      <c r="J217" s="164"/>
      <c r="K217" s="164"/>
      <c r="L217" s="164"/>
      <c r="M217" s="164"/>
    </row>
    <row r="218" spans="2:13" x14ac:dyDescent="0.2">
      <c r="B218" s="162"/>
      <c r="C218" s="162"/>
      <c r="D218" s="162"/>
      <c r="E218" s="162"/>
      <c r="F218" s="164"/>
      <c r="G218" s="164"/>
      <c r="H218" s="164"/>
      <c r="I218" s="164"/>
      <c r="J218" s="164"/>
      <c r="K218" s="164"/>
      <c r="L218" s="164"/>
      <c r="M218" s="164"/>
    </row>
    <row r="219" spans="2:13" x14ac:dyDescent="0.2">
      <c r="B219" s="162"/>
      <c r="C219" s="162"/>
      <c r="D219" s="162"/>
      <c r="E219" s="162"/>
      <c r="F219" s="164"/>
      <c r="G219" s="164"/>
      <c r="H219" s="164"/>
      <c r="I219" s="164"/>
      <c r="J219" s="164"/>
      <c r="K219" s="164"/>
      <c r="L219" s="164"/>
      <c r="M219" s="164"/>
    </row>
    <row r="220" spans="2:13" x14ac:dyDescent="0.2">
      <c r="B220" s="162"/>
      <c r="C220" s="162"/>
      <c r="D220" s="162"/>
      <c r="E220" s="162"/>
      <c r="F220" s="164"/>
      <c r="G220" s="164"/>
      <c r="H220" s="164"/>
      <c r="I220" s="164"/>
      <c r="J220" s="164"/>
      <c r="K220" s="164"/>
      <c r="L220" s="164"/>
      <c r="M220" s="164"/>
    </row>
    <row r="221" spans="2:13" x14ac:dyDescent="0.2">
      <c r="B221" s="162"/>
      <c r="C221" s="162"/>
      <c r="D221" s="162"/>
      <c r="E221" s="162"/>
      <c r="F221" s="164"/>
      <c r="G221" s="164"/>
      <c r="H221" s="164"/>
      <c r="I221" s="164"/>
      <c r="J221" s="164"/>
      <c r="K221" s="164"/>
      <c r="L221" s="164"/>
      <c r="M221" s="164"/>
    </row>
    <row r="222" spans="2:13" x14ac:dyDescent="0.2">
      <c r="B222" s="162"/>
      <c r="C222" s="162"/>
      <c r="D222" s="162"/>
      <c r="E222" s="162"/>
      <c r="F222" s="164"/>
      <c r="G222" s="164"/>
      <c r="H222" s="164"/>
      <c r="I222" s="164"/>
      <c r="J222" s="164"/>
      <c r="K222" s="164"/>
      <c r="L222" s="164"/>
      <c r="M222" s="164"/>
    </row>
    <row r="223" spans="2:13" x14ac:dyDescent="0.2">
      <c r="B223" s="162"/>
      <c r="C223" s="162"/>
      <c r="D223" s="162"/>
      <c r="E223" s="162"/>
      <c r="F223" s="164"/>
      <c r="G223" s="164"/>
      <c r="H223" s="164"/>
      <c r="I223" s="164"/>
      <c r="J223" s="164"/>
      <c r="K223" s="164"/>
      <c r="L223" s="164"/>
      <c r="M223" s="164"/>
    </row>
    <row r="224" spans="2:13" x14ac:dyDescent="0.2">
      <c r="B224" s="162"/>
      <c r="C224" s="162"/>
      <c r="D224" s="162"/>
      <c r="E224" s="162"/>
      <c r="F224" s="164"/>
      <c r="G224" s="164"/>
      <c r="H224" s="164"/>
      <c r="I224" s="164"/>
      <c r="J224" s="164"/>
      <c r="K224" s="164"/>
      <c r="L224" s="164"/>
      <c r="M224" s="164"/>
    </row>
    <row r="225" spans="2:13" x14ac:dyDescent="0.2">
      <c r="B225" s="162"/>
      <c r="C225" s="162"/>
      <c r="D225" s="162"/>
      <c r="E225" s="162"/>
      <c r="F225" s="164"/>
      <c r="G225" s="164"/>
      <c r="H225" s="164"/>
      <c r="I225" s="164"/>
      <c r="J225" s="164"/>
      <c r="K225" s="164"/>
      <c r="L225" s="164"/>
      <c r="M225" s="164"/>
    </row>
    <row r="226" spans="2:13" x14ac:dyDescent="0.2">
      <c r="B226" s="162"/>
      <c r="C226" s="162"/>
      <c r="D226" s="162"/>
      <c r="E226" s="162"/>
      <c r="F226" s="164"/>
      <c r="G226" s="164"/>
      <c r="H226" s="164"/>
      <c r="I226" s="164"/>
      <c r="J226" s="164"/>
      <c r="K226" s="164"/>
      <c r="L226" s="164"/>
      <c r="M226" s="164"/>
    </row>
    <row r="227" spans="2:13" x14ac:dyDescent="0.2">
      <c r="B227" s="162"/>
      <c r="C227" s="162"/>
      <c r="D227" s="162"/>
      <c r="E227" s="162"/>
      <c r="F227" s="164"/>
      <c r="G227" s="164"/>
      <c r="H227" s="164"/>
      <c r="I227" s="164"/>
      <c r="J227" s="164"/>
      <c r="K227" s="164"/>
      <c r="L227" s="164"/>
      <c r="M227" s="164"/>
    </row>
    <row r="228" spans="2:13" x14ac:dyDescent="0.2">
      <c r="B228" s="162"/>
      <c r="C228" s="162"/>
      <c r="D228" s="162"/>
      <c r="E228" s="162"/>
      <c r="F228" s="164"/>
      <c r="G228" s="164"/>
      <c r="H228" s="164"/>
      <c r="I228" s="164"/>
      <c r="J228" s="164"/>
      <c r="K228" s="164"/>
      <c r="L228" s="164"/>
      <c r="M228" s="164"/>
    </row>
    <row r="229" spans="2:13" x14ac:dyDescent="0.2">
      <c r="B229" s="162"/>
      <c r="C229" s="162"/>
      <c r="D229" s="162"/>
      <c r="E229" s="162"/>
      <c r="F229" s="164"/>
      <c r="G229" s="164"/>
      <c r="H229" s="164"/>
      <c r="I229" s="164"/>
      <c r="J229" s="164"/>
      <c r="K229" s="164"/>
      <c r="L229" s="164"/>
      <c r="M229" s="164"/>
    </row>
    <row r="230" spans="2:13" x14ac:dyDescent="0.2">
      <c r="B230" s="162"/>
      <c r="C230" s="162"/>
      <c r="D230" s="162"/>
      <c r="E230" s="162"/>
      <c r="F230" s="164"/>
      <c r="G230" s="164"/>
      <c r="H230" s="164"/>
      <c r="I230" s="164"/>
      <c r="J230" s="164"/>
      <c r="K230" s="164"/>
      <c r="L230" s="164"/>
      <c r="M230" s="164"/>
    </row>
    <row r="231" spans="2:13" x14ac:dyDescent="0.2">
      <c r="B231" s="162"/>
      <c r="C231" s="162"/>
      <c r="D231" s="162"/>
      <c r="E231" s="162"/>
      <c r="F231" s="164"/>
      <c r="G231" s="164"/>
      <c r="H231" s="164"/>
      <c r="I231" s="164"/>
      <c r="J231" s="164"/>
      <c r="K231" s="164"/>
      <c r="L231" s="164"/>
      <c r="M231" s="164"/>
    </row>
    <row r="232" spans="2:13" x14ac:dyDescent="0.2">
      <c r="B232" s="162"/>
      <c r="C232" s="162"/>
      <c r="D232" s="162"/>
      <c r="E232" s="162"/>
      <c r="F232" s="164"/>
      <c r="G232" s="164"/>
      <c r="H232" s="164"/>
      <c r="I232" s="164"/>
      <c r="J232" s="164"/>
      <c r="K232" s="164"/>
      <c r="L232" s="164"/>
      <c r="M232" s="164"/>
    </row>
    <row r="233" spans="2:13" x14ac:dyDescent="0.2">
      <c r="B233" s="162"/>
      <c r="C233" s="162"/>
      <c r="D233" s="162"/>
      <c r="E233" s="162"/>
      <c r="F233" s="164"/>
      <c r="G233" s="164"/>
      <c r="H233" s="164"/>
      <c r="I233" s="164"/>
      <c r="J233" s="164"/>
      <c r="K233" s="164"/>
      <c r="L233" s="164"/>
      <c r="M233" s="164"/>
    </row>
    <row r="234" spans="2:13" x14ac:dyDescent="0.2">
      <c r="B234" s="162"/>
      <c r="C234" s="162"/>
      <c r="D234" s="162"/>
      <c r="E234" s="162"/>
      <c r="F234" s="164"/>
      <c r="G234" s="164"/>
      <c r="H234" s="164"/>
      <c r="I234" s="164"/>
      <c r="J234" s="164"/>
      <c r="K234" s="164"/>
      <c r="L234" s="164"/>
      <c r="M234" s="164"/>
    </row>
    <row r="235" spans="2:13" x14ac:dyDescent="0.2">
      <c r="B235" s="162"/>
      <c r="C235" s="162"/>
      <c r="D235" s="162"/>
      <c r="E235" s="162"/>
      <c r="F235" s="164"/>
      <c r="G235" s="164"/>
      <c r="H235" s="164"/>
      <c r="I235" s="164"/>
      <c r="J235" s="164"/>
      <c r="K235" s="164"/>
      <c r="L235" s="164"/>
      <c r="M235" s="164"/>
    </row>
    <row r="236" spans="2:13" x14ac:dyDescent="0.2">
      <c r="B236" s="162"/>
      <c r="C236" s="162"/>
      <c r="D236" s="162"/>
      <c r="E236" s="162"/>
      <c r="F236" s="164"/>
      <c r="G236" s="164"/>
      <c r="H236" s="164"/>
      <c r="I236" s="164"/>
      <c r="J236" s="164"/>
      <c r="K236" s="164"/>
      <c r="L236" s="164"/>
      <c r="M236" s="164"/>
    </row>
    <row r="237" spans="2:13" x14ac:dyDescent="0.2">
      <c r="B237" s="162"/>
      <c r="C237" s="162"/>
      <c r="D237" s="162"/>
      <c r="E237" s="162"/>
      <c r="F237" s="164"/>
      <c r="G237" s="164"/>
      <c r="H237" s="164"/>
      <c r="I237" s="164"/>
      <c r="J237" s="164"/>
      <c r="K237" s="164"/>
      <c r="L237" s="164"/>
      <c r="M237" s="164"/>
    </row>
    <row r="238" spans="2:13" x14ac:dyDescent="0.2">
      <c r="B238" s="162"/>
      <c r="C238" s="162"/>
      <c r="D238" s="162"/>
      <c r="E238" s="162"/>
      <c r="F238" s="164"/>
      <c r="G238" s="164"/>
      <c r="H238" s="164"/>
      <c r="I238" s="164"/>
      <c r="J238" s="164"/>
      <c r="K238" s="164"/>
      <c r="L238" s="164"/>
      <c r="M238" s="164"/>
    </row>
    <row r="239" spans="2:13" x14ac:dyDescent="0.2">
      <c r="B239" s="162"/>
      <c r="C239" s="162"/>
      <c r="D239" s="162"/>
      <c r="E239" s="162"/>
      <c r="F239" s="164"/>
      <c r="G239" s="164"/>
      <c r="H239" s="164"/>
      <c r="I239" s="164"/>
      <c r="J239" s="164"/>
      <c r="K239" s="164"/>
      <c r="L239" s="164"/>
      <c r="M239" s="164"/>
    </row>
    <row r="240" spans="2:13" x14ac:dyDescent="0.2">
      <c r="B240" s="162"/>
      <c r="C240" s="162"/>
      <c r="D240" s="162"/>
      <c r="E240" s="162"/>
      <c r="F240" s="164"/>
      <c r="G240" s="164"/>
      <c r="H240" s="164"/>
      <c r="I240" s="164"/>
      <c r="J240" s="164"/>
      <c r="K240" s="164"/>
      <c r="L240" s="164"/>
      <c r="M240" s="164"/>
    </row>
    <row r="241" spans="2:13" x14ac:dyDescent="0.2">
      <c r="B241" s="162"/>
      <c r="C241" s="162"/>
      <c r="D241" s="162"/>
      <c r="E241" s="162"/>
      <c r="F241" s="164"/>
      <c r="G241" s="164"/>
      <c r="H241" s="164"/>
      <c r="I241" s="164"/>
      <c r="J241" s="164"/>
      <c r="K241" s="164"/>
      <c r="L241" s="164"/>
      <c r="M241" s="164"/>
    </row>
    <row r="242" spans="2:13" x14ac:dyDescent="0.2">
      <c r="B242" s="162"/>
      <c r="C242" s="162"/>
      <c r="D242" s="162"/>
      <c r="E242" s="162"/>
      <c r="F242" s="164"/>
      <c r="G242" s="164"/>
      <c r="H242" s="164"/>
      <c r="I242" s="164"/>
      <c r="J242" s="164"/>
      <c r="K242" s="164"/>
      <c r="L242" s="164"/>
      <c r="M242" s="164"/>
    </row>
    <row r="243" spans="2:13" x14ac:dyDescent="0.2">
      <c r="B243" s="162"/>
      <c r="C243" s="162"/>
      <c r="D243" s="162"/>
      <c r="E243" s="162"/>
      <c r="F243" s="164"/>
      <c r="G243" s="164"/>
      <c r="H243" s="164"/>
      <c r="I243" s="164"/>
      <c r="J243" s="164"/>
      <c r="K243" s="164"/>
      <c r="L243" s="164"/>
      <c r="M243" s="164"/>
    </row>
    <row r="244" spans="2:13" x14ac:dyDescent="0.2">
      <c r="B244" s="162"/>
      <c r="C244" s="162"/>
      <c r="D244" s="162"/>
      <c r="E244" s="162"/>
      <c r="F244" s="164"/>
      <c r="G244" s="164"/>
      <c r="H244" s="164"/>
      <c r="I244" s="164"/>
      <c r="J244" s="164"/>
      <c r="K244" s="164"/>
      <c r="L244" s="164"/>
      <c r="M244" s="164"/>
    </row>
    <row r="245" spans="2:13" x14ac:dyDescent="0.2">
      <c r="B245" s="162"/>
      <c r="C245" s="162"/>
      <c r="D245" s="162"/>
      <c r="E245" s="162"/>
      <c r="F245" s="164"/>
      <c r="G245" s="164"/>
      <c r="H245" s="164"/>
      <c r="I245" s="164"/>
      <c r="J245" s="164"/>
      <c r="K245" s="164"/>
      <c r="L245" s="164"/>
      <c r="M245" s="164"/>
    </row>
    <row r="246" spans="2:13" x14ac:dyDescent="0.2">
      <c r="B246" s="162"/>
      <c r="C246" s="162"/>
      <c r="D246" s="162"/>
      <c r="E246" s="162"/>
      <c r="F246" s="164"/>
      <c r="G246" s="164"/>
      <c r="H246" s="164"/>
      <c r="I246" s="164"/>
      <c r="J246" s="164"/>
      <c r="K246" s="164"/>
      <c r="L246" s="164"/>
      <c r="M246" s="164"/>
    </row>
    <row r="247" spans="2:13" x14ac:dyDescent="0.2">
      <c r="B247" s="162"/>
      <c r="C247" s="162"/>
      <c r="D247" s="162"/>
      <c r="E247" s="162"/>
      <c r="F247" s="164"/>
      <c r="G247" s="164"/>
      <c r="H247" s="164"/>
      <c r="I247" s="164"/>
      <c r="J247" s="164"/>
      <c r="K247" s="164"/>
      <c r="L247" s="164"/>
      <c r="M247" s="164"/>
    </row>
    <row r="248" spans="2:13" x14ac:dyDescent="0.2">
      <c r="B248" s="162"/>
      <c r="C248" s="162"/>
      <c r="D248" s="162"/>
      <c r="E248" s="162"/>
      <c r="F248" s="164"/>
      <c r="G248" s="164"/>
      <c r="H248" s="164"/>
      <c r="I248" s="164"/>
      <c r="J248" s="164"/>
      <c r="K248" s="164"/>
      <c r="L248" s="164"/>
      <c r="M248" s="164"/>
    </row>
    <row r="249" spans="2:13" x14ac:dyDescent="0.2">
      <c r="B249" s="162"/>
      <c r="C249" s="162"/>
      <c r="D249" s="162"/>
      <c r="E249" s="162"/>
      <c r="F249" s="164"/>
      <c r="G249" s="164"/>
      <c r="H249" s="164"/>
      <c r="I249" s="164"/>
      <c r="J249" s="164"/>
      <c r="K249" s="164"/>
      <c r="L249" s="164"/>
      <c r="M249" s="164"/>
    </row>
    <row r="250" spans="2:13" x14ac:dyDescent="0.2">
      <c r="B250" s="162"/>
      <c r="C250" s="162"/>
      <c r="D250" s="162"/>
      <c r="E250" s="162"/>
      <c r="F250" s="164"/>
      <c r="G250" s="164"/>
      <c r="H250" s="164"/>
      <c r="I250" s="164"/>
      <c r="J250" s="164"/>
      <c r="K250" s="164"/>
      <c r="L250" s="164"/>
      <c r="M250" s="164"/>
    </row>
    <row r="251" spans="2:13" x14ac:dyDescent="0.2">
      <c r="B251" s="162"/>
      <c r="C251" s="162"/>
      <c r="D251" s="162"/>
      <c r="E251" s="162"/>
      <c r="F251" s="164"/>
      <c r="G251" s="164"/>
      <c r="H251" s="164"/>
      <c r="I251" s="164"/>
      <c r="J251" s="164"/>
      <c r="K251" s="164"/>
      <c r="L251" s="164"/>
      <c r="M251" s="164"/>
    </row>
    <row r="252" spans="2:13" x14ac:dyDescent="0.2">
      <c r="B252" s="162"/>
      <c r="C252" s="162"/>
      <c r="D252" s="162"/>
      <c r="E252" s="162"/>
      <c r="F252" s="164"/>
      <c r="G252" s="164"/>
      <c r="H252" s="164"/>
      <c r="I252" s="164"/>
      <c r="J252" s="164"/>
      <c r="K252" s="164"/>
      <c r="L252" s="164"/>
      <c r="M252" s="164"/>
    </row>
    <row r="253" spans="2:13" x14ac:dyDescent="0.2">
      <c r="B253" s="162"/>
      <c r="C253" s="162"/>
      <c r="D253" s="162"/>
      <c r="E253" s="162"/>
      <c r="F253" s="164"/>
      <c r="G253" s="164"/>
      <c r="H253" s="164"/>
      <c r="I253" s="164"/>
      <c r="J253" s="164"/>
      <c r="K253" s="164"/>
      <c r="L253" s="164"/>
      <c r="M253" s="164"/>
    </row>
    <row r="254" spans="2:13" x14ac:dyDescent="0.2">
      <c r="B254" s="162"/>
      <c r="C254" s="162"/>
      <c r="D254" s="162"/>
      <c r="E254" s="162"/>
      <c r="F254" s="164"/>
      <c r="G254" s="164"/>
      <c r="H254" s="164"/>
      <c r="I254" s="164"/>
      <c r="J254" s="164"/>
      <c r="K254" s="164"/>
      <c r="L254" s="164"/>
      <c r="M254" s="164"/>
    </row>
    <row r="255" spans="2:13" x14ac:dyDescent="0.2">
      <c r="B255" s="162"/>
      <c r="C255" s="162"/>
      <c r="D255" s="162"/>
      <c r="E255" s="162"/>
      <c r="F255" s="164"/>
      <c r="G255" s="164"/>
      <c r="H255" s="164"/>
      <c r="I255" s="164"/>
      <c r="J255" s="164"/>
      <c r="K255" s="164"/>
      <c r="L255" s="164"/>
      <c r="M255" s="164"/>
    </row>
    <row r="256" spans="2:13" x14ac:dyDescent="0.2">
      <c r="B256" s="162"/>
      <c r="C256" s="162"/>
      <c r="D256" s="162"/>
      <c r="E256" s="162"/>
      <c r="F256" s="164"/>
      <c r="G256" s="164"/>
      <c r="H256" s="164"/>
      <c r="I256" s="164"/>
      <c r="J256" s="164"/>
      <c r="K256" s="164"/>
      <c r="L256" s="164"/>
      <c r="M256" s="164"/>
    </row>
    <row r="257" spans="2:13" x14ac:dyDescent="0.2">
      <c r="B257" s="162"/>
      <c r="C257" s="162"/>
      <c r="D257" s="162"/>
      <c r="E257" s="162"/>
      <c r="F257" s="164"/>
      <c r="G257" s="164"/>
      <c r="H257" s="164"/>
      <c r="I257" s="164"/>
      <c r="J257" s="164"/>
      <c r="K257" s="164"/>
      <c r="L257" s="164"/>
      <c r="M257" s="164"/>
    </row>
    <row r="258" spans="2:13" x14ac:dyDescent="0.2">
      <c r="B258" s="162"/>
      <c r="C258" s="162"/>
      <c r="D258" s="162"/>
      <c r="E258" s="162"/>
      <c r="F258" s="164"/>
      <c r="G258" s="164"/>
      <c r="H258" s="164"/>
      <c r="I258" s="164"/>
      <c r="J258" s="164"/>
      <c r="K258" s="164"/>
      <c r="L258" s="164"/>
      <c r="M258" s="164"/>
    </row>
    <row r="259" spans="2:13" x14ac:dyDescent="0.2">
      <c r="B259" s="162"/>
      <c r="C259" s="162"/>
      <c r="D259" s="162"/>
      <c r="E259" s="162"/>
      <c r="F259" s="164"/>
      <c r="G259" s="164"/>
      <c r="H259" s="164"/>
      <c r="I259" s="164"/>
      <c r="J259" s="164"/>
      <c r="K259" s="164"/>
      <c r="L259" s="164"/>
      <c r="M259" s="164"/>
    </row>
    <row r="260" spans="2:13" x14ac:dyDescent="0.2">
      <c r="B260" s="162"/>
      <c r="C260" s="162"/>
      <c r="D260" s="162"/>
      <c r="E260" s="162"/>
      <c r="F260" s="164"/>
      <c r="G260" s="164"/>
      <c r="H260" s="164"/>
      <c r="I260" s="164"/>
      <c r="J260" s="164"/>
      <c r="K260" s="164"/>
      <c r="L260" s="164"/>
      <c r="M260" s="164"/>
    </row>
    <row r="261" spans="2:13" x14ac:dyDescent="0.2">
      <c r="B261" s="162"/>
      <c r="C261" s="162"/>
      <c r="D261" s="162"/>
      <c r="E261" s="162"/>
      <c r="F261" s="164"/>
      <c r="G261" s="164"/>
      <c r="H261" s="164"/>
      <c r="I261" s="164"/>
      <c r="J261" s="164"/>
      <c r="K261" s="164"/>
      <c r="L261" s="164"/>
      <c r="M261" s="164"/>
    </row>
    <row r="262" spans="2:13" x14ac:dyDescent="0.2">
      <c r="B262" s="162"/>
      <c r="C262" s="162"/>
      <c r="D262" s="162"/>
      <c r="E262" s="162"/>
      <c r="F262" s="164"/>
      <c r="G262" s="164"/>
      <c r="H262" s="164"/>
      <c r="I262" s="164"/>
      <c r="J262" s="164"/>
      <c r="K262" s="164"/>
      <c r="L262" s="164"/>
      <c r="M262" s="164"/>
    </row>
  </sheetData>
  <mergeCells count="7">
    <mergeCell ref="A8:O8"/>
    <mergeCell ref="C1:O1"/>
    <mergeCell ref="C2:O2"/>
    <mergeCell ref="C3:O3"/>
    <mergeCell ref="C4:O4"/>
    <mergeCell ref="C5:O5"/>
    <mergeCell ref="A7:O7"/>
  </mergeCells>
  <printOptions horizontalCentered="1"/>
  <pageMargins left="1.1811023622047245" right="0.39370078740157483" top="0.78740157480314965" bottom="0.78740157480314965" header="0" footer="0"/>
  <pageSetup paperSize="9" scale="5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66"/>
  <sheetViews>
    <sheetView view="pageBreakPreview" zoomScaleNormal="100" zoomScaleSheetLayoutView="100" workbookViewId="0">
      <pane xSplit="6" ySplit="20" topLeftCell="G21" activePane="bottomRight" state="frozen"/>
      <selection pane="topRight" activeCell="F1" sqref="F1"/>
      <selection pane="bottomLeft" activeCell="A20" sqref="A20"/>
      <selection pane="bottomRight" activeCell="R15" sqref="R15"/>
    </sheetView>
  </sheetViews>
  <sheetFormatPr defaultRowHeight="12.75" x14ac:dyDescent="0.2"/>
  <cols>
    <col min="1" max="1" width="40.28515625" style="161" customWidth="1"/>
    <col min="2" max="2" width="7" style="161" hidden="1" customWidth="1"/>
    <col min="3" max="3" width="11.85546875" style="59" customWidth="1"/>
    <col min="4" max="4" width="6.28515625" style="61" customWidth="1"/>
    <col min="5" max="5" width="5" style="59" customWidth="1"/>
    <col min="6" max="6" width="4.85546875" style="59" customWidth="1"/>
    <col min="7" max="7" width="12.5703125" style="62" hidden="1" customWidth="1"/>
    <col min="8" max="8" width="10.28515625" style="62" hidden="1" customWidth="1"/>
    <col min="9" max="9" width="11" style="62" hidden="1" customWidth="1"/>
    <col min="10" max="10" width="12.7109375" style="62" hidden="1" customWidth="1"/>
    <col min="11" max="11" width="12" style="62" hidden="1" customWidth="1"/>
    <col min="12" max="12" width="10.85546875" style="62" hidden="1" customWidth="1"/>
    <col min="13" max="13" width="10.28515625" style="62" hidden="1" customWidth="1"/>
    <col min="14" max="14" width="10.140625" style="63" customWidth="1"/>
    <col min="15" max="15" width="12.5703125" style="59" customWidth="1"/>
    <col min="16" max="16" width="10.85546875" style="59" customWidth="1"/>
    <col min="17" max="17" width="10" style="59" customWidth="1"/>
    <col min="18" max="16384" width="9.140625" style="59"/>
  </cols>
  <sheetData>
    <row r="1" spans="1:16" ht="13.5" customHeight="1" x14ac:dyDescent="0.2">
      <c r="A1" s="58"/>
      <c r="B1" s="58"/>
      <c r="C1" s="161"/>
      <c r="D1" s="161" t="s">
        <v>264</v>
      </c>
      <c r="E1" s="404" t="s">
        <v>337</v>
      </c>
      <c r="F1" s="405"/>
      <c r="G1" s="405"/>
      <c r="H1" s="405"/>
      <c r="I1" s="405"/>
      <c r="J1" s="405"/>
      <c r="K1" s="405"/>
      <c r="L1" s="405"/>
      <c r="M1" s="405"/>
      <c r="N1" s="405"/>
      <c r="O1" s="411"/>
      <c r="P1" s="411"/>
    </row>
    <row r="2" spans="1:16" x14ac:dyDescent="0.2">
      <c r="A2" s="58"/>
      <c r="B2" s="58"/>
      <c r="C2" s="304"/>
      <c r="D2" s="304" t="s">
        <v>265</v>
      </c>
      <c r="E2" s="404" t="s">
        <v>266</v>
      </c>
      <c r="F2" s="411"/>
      <c r="G2" s="411"/>
      <c r="H2" s="411"/>
      <c r="I2" s="411"/>
      <c r="J2" s="411"/>
      <c r="K2" s="411"/>
      <c r="L2" s="411"/>
      <c r="M2" s="411"/>
      <c r="N2" s="411"/>
      <c r="O2" s="411"/>
      <c r="P2" s="411"/>
    </row>
    <row r="3" spans="1:16" x14ac:dyDescent="0.2">
      <c r="A3" s="58"/>
      <c r="B3" s="58"/>
      <c r="C3" s="305"/>
      <c r="D3" s="305" t="s">
        <v>267</v>
      </c>
      <c r="E3" s="408" t="s">
        <v>268</v>
      </c>
      <c r="F3" s="411"/>
      <c r="G3" s="411"/>
      <c r="H3" s="411"/>
      <c r="I3" s="411"/>
      <c r="J3" s="411"/>
      <c r="K3" s="411"/>
      <c r="L3" s="411"/>
      <c r="M3" s="411"/>
      <c r="N3" s="411"/>
      <c r="O3" s="411"/>
      <c r="P3" s="411"/>
    </row>
    <row r="4" spans="1:16" x14ac:dyDescent="0.2">
      <c r="A4" s="58"/>
      <c r="B4" s="58"/>
      <c r="C4" s="305"/>
      <c r="D4" s="305" t="s">
        <v>269</v>
      </c>
      <c r="E4" s="408" t="s">
        <v>270</v>
      </c>
      <c r="F4" s="411"/>
      <c r="G4" s="411"/>
      <c r="H4" s="411"/>
      <c r="I4" s="411"/>
      <c r="J4" s="411"/>
      <c r="K4" s="411"/>
      <c r="L4" s="411"/>
      <c r="M4" s="411"/>
      <c r="N4" s="411"/>
      <c r="O4" s="411"/>
      <c r="P4" s="411"/>
    </row>
    <row r="5" spans="1:16" x14ac:dyDescent="0.2">
      <c r="A5" s="58"/>
      <c r="B5" s="58"/>
      <c r="C5" s="172"/>
      <c r="D5" s="172" t="s">
        <v>271</v>
      </c>
      <c r="E5" s="408" t="s">
        <v>436</v>
      </c>
      <c r="F5" s="405"/>
      <c r="G5" s="405"/>
      <c r="H5" s="405"/>
      <c r="I5" s="405"/>
      <c r="J5" s="405"/>
      <c r="K5" s="405"/>
      <c r="L5" s="405"/>
      <c r="M5" s="405"/>
      <c r="N5" s="405"/>
      <c r="O5" s="411"/>
      <c r="P5" s="411"/>
    </row>
    <row r="6" spans="1:16" hidden="1" x14ac:dyDescent="0.2">
      <c r="A6" s="58"/>
      <c r="B6" s="58"/>
    </row>
    <row r="7" spans="1:16" ht="13.5" hidden="1" customHeight="1" x14ac:dyDescent="0.2">
      <c r="A7" s="58"/>
      <c r="B7" s="58"/>
      <c r="C7" s="161"/>
      <c r="D7" s="161" t="s">
        <v>264</v>
      </c>
      <c r="E7" s="404"/>
      <c r="F7" s="405"/>
      <c r="G7" s="405"/>
      <c r="H7" s="405"/>
      <c r="I7" s="405"/>
      <c r="J7" s="405"/>
      <c r="K7" s="405"/>
      <c r="L7" s="405"/>
      <c r="M7" s="405"/>
      <c r="N7" s="405"/>
    </row>
    <row r="8" spans="1:16" hidden="1" x14ac:dyDescent="0.2">
      <c r="A8" s="58"/>
      <c r="B8" s="58"/>
      <c r="C8" s="304"/>
      <c r="D8" s="304" t="s">
        <v>265</v>
      </c>
      <c r="E8" s="404"/>
      <c r="F8" s="411"/>
      <c r="G8" s="411"/>
      <c r="H8" s="411"/>
      <c r="I8" s="411"/>
      <c r="J8" s="411"/>
      <c r="K8" s="411"/>
      <c r="L8" s="411"/>
      <c r="M8" s="411"/>
      <c r="N8" s="411"/>
    </row>
    <row r="9" spans="1:16" hidden="1" x14ac:dyDescent="0.2">
      <c r="A9" s="58"/>
      <c r="B9" s="58"/>
      <c r="C9" s="305"/>
      <c r="D9" s="305" t="s">
        <v>267</v>
      </c>
      <c r="E9" s="408"/>
      <c r="F9" s="411"/>
      <c r="G9" s="411"/>
      <c r="H9" s="411"/>
      <c r="I9" s="411"/>
      <c r="J9" s="411"/>
      <c r="K9" s="411"/>
      <c r="L9" s="411"/>
      <c r="M9" s="411"/>
      <c r="N9" s="411"/>
    </row>
    <row r="10" spans="1:16" hidden="1" x14ac:dyDescent="0.2">
      <c r="A10" s="58"/>
      <c r="B10" s="58"/>
      <c r="C10" s="305"/>
      <c r="D10" s="305" t="s">
        <v>269</v>
      </c>
      <c r="E10" s="408"/>
      <c r="F10" s="411"/>
      <c r="G10" s="411"/>
      <c r="H10" s="411"/>
      <c r="I10" s="411"/>
      <c r="J10" s="411"/>
      <c r="K10" s="411"/>
      <c r="L10" s="411"/>
      <c r="M10" s="411"/>
      <c r="N10" s="411"/>
    </row>
    <row r="11" spans="1:16" hidden="1" x14ac:dyDescent="0.2">
      <c r="A11" s="58"/>
      <c r="B11" s="58"/>
      <c r="C11" s="172"/>
      <c r="D11" s="172" t="s">
        <v>271</v>
      </c>
      <c r="E11" s="408"/>
      <c r="F11" s="405"/>
      <c r="G11" s="405"/>
      <c r="H11" s="405"/>
      <c r="I11" s="405"/>
      <c r="J11" s="405"/>
      <c r="K11" s="405"/>
      <c r="L11" s="405"/>
      <c r="M11" s="405"/>
      <c r="N11" s="405"/>
    </row>
    <row r="12" spans="1:16" hidden="1" x14ac:dyDescent="0.2">
      <c r="A12" s="58"/>
      <c r="B12" s="58"/>
    </row>
    <row r="13" spans="1:16" hidden="1" x14ac:dyDescent="0.2">
      <c r="A13" s="173"/>
      <c r="B13" s="173"/>
    </row>
    <row r="14" spans="1:16" x14ac:dyDescent="0.2">
      <c r="A14" s="58"/>
      <c r="B14" s="58"/>
    </row>
    <row r="15" spans="1:16" ht="39.75" customHeight="1" x14ac:dyDescent="0.2">
      <c r="A15" s="402" t="s">
        <v>415</v>
      </c>
      <c r="B15" s="402"/>
      <c r="C15" s="402"/>
      <c r="D15" s="402"/>
      <c r="E15" s="402"/>
      <c r="F15" s="402"/>
      <c r="G15" s="402"/>
      <c r="H15" s="402"/>
      <c r="I15" s="402"/>
      <c r="J15" s="402"/>
      <c r="K15" s="402"/>
      <c r="L15" s="402"/>
      <c r="M15" s="402"/>
      <c r="N15" s="402"/>
      <c r="O15" s="402"/>
      <c r="P15" s="410"/>
    </row>
    <row r="16" spans="1:16" x14ac:dyDescent="0.2">
      <c r="A16" s="303"/>
      <c r="B16" s="303"/>
      <c r="C16" s="303"/>
      <c r="D16" s="303"/>
      <c r="E16" s="303"/>
      <c r="F16" s="303"/>
      <c r="G16" s="303"/>
      <c r="H16" s="303"/>
      <c r="I16" s="303"/>
      <c r="J16" s="303"/>
      <c r="K16" s="303"/>
      <c r="L16" s="303"/>
      <c r="M16" s="303"/>
      <c r="N16" s="303"/>
    </row>
    <row r="17" spans="1:17" x14ac:dyDescent="0.2">
      <c r="A17" s="303" t="s">
        <v>272</v>
      </c>
      <c r="B17" s="303"/>
      <c r="C17" s="303"/>
      <c r="D17" s="303"/>
      <c r="E17" s="303"/>
      <c r="F17" s="303"/>
      <c r="G17" s="303"/>
      <c r="H17" s="303"/>
      <c r="I17" s="303"/>
      <c r="J17" s="303"/>
      <c r="K17" s="303"/>
      <c r="L17" s="303"/>
      <c r="M17" s="303"/>
      <c r="N17" s="303"/>
    </row>
    <row r="18" spans="1:17" x14ac:dyDescent="0.2">
      <c r="A18" s="58"/>
      <c r="B18" s="58"/>
      <c r="C18" s="65"/>
      <c r="E18" s="64"/>
      <c r="F18" s="64"/>
      <c r="N18" s="59"/>
      <c r="O18" s="66"/>
      <c r="P18" s="67" t="s">
        <v>102</v>
      </c>
    </row>
    <row r="19" spans="1:17" ht="89.25" x14ac:dyDescent="0.2">
      <c r="A19" s="68" t="s">
        <v>103</v>
      </c>
      <c r="B19" s="68" t="s">
        <v>104</v>
      </c>
      <c r="C19" s="68" t="s">
        <v>107</v>
      </c>
      <c r="D19" s="69" t="s">
        <v>108</v>
      </c>
      <c r="E19" s="68" t="s">
        <v>105</v>
      </c>
      <c r="F19" s="68" t="s">
        <v>106</v>
      </c>
      <c r="G19" s="70" t="s">
        <v>109</v>
      </c>
      <c r="H19" s="71" t="s">
        <v>110</v>
      </c>
      <c r="I19" s="71" t="s">
        <v>111</v>
      </c>
      <c r="J19" s="71" t="s">
        <v>112</v>
      </c>
      <c r="K19" s="71" t="s">
        <v>113</v>
      </c>
      <c r="L19" s="71" t="s">
        <v>114</v>
      </c>
      <c r="M19" s="71" t="s">
        <v>115</v>
      </c>
      <c r="N19" s="72" t="s">
        <v>410</v>
      </c>
      <c r="O19" s="12" t="s">
        <v>412</v>
      </c>
      <c r="P19" s="73" t="s">
        <v>84</v>
      </c>
    </row>
    <row r="20" spans="1:17" x14ac:dyDescent="0.2">
      <c r="A20" s="68">
        <v>1</v>
      </c>
      <c r="B20" s="68">
        <v>2</v>
      </c>
      <c r="C20" s="68">
        <v>2</v>
      </c>
      <c r="D20" s="69">
        <v>3</v>
      </c>
      <c r="E20" s="68">
        <v>4</v>
      </c>
      <c r="F20" s="68">
        <v>5</v>
      </c>
      <c r="G20" s="70"/>
      <c r="H20" s="71"/>
      <c r="I20" s="71"/>
      <c r="J20" s="71"/>
      <c r="K20" s="71"/>
      <c r="L20" s="71"/>
      <c r="M20" s="71"/>
      <c r="N20" s="72" t="s">
        <v>273</v>
      </c>
      <c r="O20" s="74">
        <v>7</v>
      </c>
      <c r="P20" s="74">
        <v>8</v>
      </c>
    </row>
    <row r="21" spans="1:17" x14ac:dyDescent="0.2">
      <c r="A21" s="75" t="s">
        <v>117</v>
      </c>
      <c r="B21" s="76"/>
      <c r="C21" s="77"/>
      <c r="D21" s="77"/>
      <c r="E21" s="77"/>
      <c r="F21" s="77"/>
      <c r="G21" s="78" t="e">
        <f>G33+G101+G23</f>
        <v>#REF!</v>
      </c>
      <c r="H21" s="78">
        <f t="shared" ref="H21:M21" si="0">H23+H80+H88+H101+H127</f>
        <v>0</v>
      </c>
      <c r="I21" s="78">
        <f t="shared" si="0"/>
        <v>0</v>
      </c>
      <c r="J21" s="78">
        <f t="shared" si="0"/>
        <v>0</v>
      </c>
      <c r="K21" s="78">
        <f t="shared" si="0"/>
        <v>0</v>
      </c>
      <c r="L21" s="78">
        <f t="shared" si="0"/>
        <v>0</v>
      </c>
      <c r="M21" s="78">
        <f t="shared" si="0"/>
        <v>0</v>
      </c>
      <c r="N21" s="78">
        <f>N33+N101</f>
        <v>3866.8</v>
      </c>
      <c r="O21" s="78">
        <f>O33+O101</f>
        <v>3678.4</v>
      </c>
      <c r="P21" s="138">
        <f>O21/N21</f>
        <v>0.95127754215371885</v>
      </c>
      <c r="Q21" s="308"/>
    </row>
    <row r="22" spans="1:17" ht="25.5" hidden="1" x14ac:dyDescent="0.2">
      <c r="A22" s="75" t="s">
        <v>118</v>
      </c>
      <c r="B22" s="76">
        <v>715</v>
      </c>
      <c r="C22" s="77"/>
      <c r="D22" s="77"/>
      <c r="E22" s="77"/>
      <c r="F22" s="77"/>
      <c r="G22" s="78"/>
      <c r="H22" s="78"/>
      <c r="I22" s="78"/>
      <c r="J22" s="78"/>
      <c r="K22" s="78"/>
      <c r="L22" s="78"/>
      <c r="M22" s="78"/>
      <c r="N22" s="78">
        <f>N21</f>
        <v>3866.8</v>
      </c>
      <c r="O22" s="104"/>
      <c r="P22" s="106">
        <f t="shared" ref="P22:P93" si="1">O22/N22</f>
        <v>0</v>
      </c>
    </row>
    <row r="23" spans="1:17" s="102" customFormat="1" ht="38.25" hidden="1" x14ac:dyDescent="0.2">
      <c r="A23" s="32" t="s">
        <v>123</v>
      </c>
      <c r="B23" s="175" t="s">
        <v>124</v>
      </c>
      <c r="C23" s="175" t="s">
        <v>124</v>
      </c>
      <c r="D23" s="99"/>
      <c r="E23" s="99"/>
      <c r="F23" s="99"/>
      <c r="G23" s="176">
        <f>G24</f>
        <v>100</v>
      </c>
      <c r="H23" s="99"/>
      <c r="I23" s="177"/>
      <c r="J23" s="100"/>
      <c r="K23" s="100"/>
      <c r="L23" s="100"/>
      <c r="M23" s="100"/>
      <c r="N23" s="100">
        <f>N24</f>
        <v>0</v>
      </c>
      <c r="O23" s="100"/>
      <c r="P23" s="106" t="e">
        <f t="shared" si="1"/>
        <v>#DIV/0!</v>
      </c>
    </row>
    <row r="24" spans="1:17" s="102" customFormat="1" ht="38.25" hidden="1" x14ac:dyDescent="0.2">
      <c r="A24" s="40" t="s">
        <v>274</v>
      </c>
      <c r="B24" s="103"/>
      <c r="C24" s="178" t="s">
        <v>126</v>
      </c>
      <c r="D24" s="99"/>
      <c r="E24" s="99"/>
      <c r="F24" s="99"/>
      <c r="G24" s="176">
        <f>G28</f>
        <v>100</v>
      </c>
      <c r="H24" s="99"/>
      <c r="I24" s="177"/>
      <c r="J24" s="100"/>
      <c r="K24" s="100"/>
      <c r="L24" s="100"/>
      <c r="M24" s="100"/>
      <c r="N24" s="100">
        <f>N28</f>
        <v>0</v>
      </c>
      <c r="O24" s="100"/>
      <c r="P24" s="106" t="e">
        <f t="shared" si="1"/>
        <v>#DIV/0!</v>
      </c>
    </row>
    <row r="25" spans="1:17" s="102" customFormat="1" ht="38.25" hidden="1" x14ac:dyDescent="0.2">
      <c r="A25" s="311" t="s">
        <v>123</v>
      </c>
      <c r="B25" s="306"/>
      <c r="C25" s="99" t="s">
        <v>124</v>
      </c>
      <c r="D25" s="99"/>
      <c r="E25" s="99" t="s">
        <v>120</v>
      </c>
      <c r="F25" s="99" t="s">
        <v>122</v>
      </c>
      <c r="G25" s="100"/>
      <c r="H25" s="100">
        <f t="shared" ref="H25:M25" si="2">H26</f>
        <v>0</v>
      </c>
      <c r="I25" s="100">
        <f t="shared" si="2"/>
        <v>0</v>
      </c>
      <c r="J25" s="100">
        <f t="shared" si="2"/>
        <v>0</v>
      </c>
      <c r="K25" s="100">
        <f t="shared" si="2"/>
        <v>0</v>
      </c>
      <c r="L25" s="100">
        <f t="shared" si="2"/>
        <v>0</v>
      </c>
      <c r="M25" s="100">
        <f t="shared" si="2"/>
        <v>0</v>
      </c>
      <c r="N25" s="100"/>
      <c r="O25" s="100"/>
      <c r="P25" s="106" t="e">
        <f t="shared" si="1"/>
        <v>#DIV/0!</v>
      </c>
    </row>
    <row r="26" spans="1:17" s="102" customFormat="1" ht="38.25" hidden="1" x14ac:dyDescent="0.2">
      <c r="A26" s="311" t="s">
        <v>125</v>
      </c>
      <c r="B26" s="306"/>
      <c r="C26" s="99" t="s">
        <v>126</v>
      </c>
      <c r="D26" s="99"/>
      <c r="E26" s="99" t="s">
        <v>120</v>
      </c>
      <c r="F26" s="99" t="s">
        <v>122</v>
      </c>
      <c r="G26" s="100"/>
      <c r="H26" s="100"/>
      <c r="I26" s="100"/>
      <c r="J26" s="100"/>
      <c r="K26" s="100"/>
      <c r="L26" s="100"/>
      <c r="M26" s="100"/>
      <c r="N26" s="100"/>
      <c r="O26" s="100"/>
      <c r="P26" s="106" t="e">
        <f t="shared" si="1"/>
        <v>#DIV/0!</v>
      </c>
    </row>
    <row r="27" spans="1:17" s="102" customFormat="1" ht="116.25" hidden="1" customHeight="1" x14ac:dyDescent="0.2">
      <c r="A27" s="311" t="s">
        <v>127</v>
      </c>
      <c r="B27" s="306"/>
      <c r="C27" s="99" t="s">
        <v>128</v>
      </c>
      <c r="D27" s="99"/>
      <c r="E27" s="99" t="s">
        <v>120</v>
      </c>
      <c r="F27" s="99" t="s">
        <v>122</v>
      </c>
      <c r="G27" s="100"/>
      <c r="H27" s="100"/>
      <c r="I27" s="100"/>
      <c r="J27" s="100"/>
      <c r="K27" s="100"/>
      <c r="L27" s="100"/>
      <c r="M27" s="100"/>
      <c r="N27" s="100"/>
      <c r="O27" s="100"/>
      <c r="P27" s="106" t="e">
        <f t="shared" si="1"/>
        <v>#DIV/0!</v>
      </c>
    </row>
    <row r="28" spans="1:17" s="102" customFormat="1" ht="258.75" hidden="1" customHeight="1" x14ac:dyDescent="0.2">
      <c r="A28" s="40" t="s">
        <v>129</v>
      </c>
      <c r="B28" s="306"/>
      <c r="C28" s="99" t="s">
        <v>128</v>
      </c>
      <c r="D28" s="99" t="s">
        <v>130</v>
      </c>
      <c r="E28" s="99" t="s">
        <v>120</v>
      </c>
      <c r="F28" s="99" t="s">
        <v>122</v>
      </c>
      <c r="G28" s="100">
        <v>100</v>
      </c>
      <c r="H28" s="100"/>
      <c r="I28" s="100"/>
      <c r="J28" s="100"/>
      <c r="K28" s="100">
        <f>-67.4</f>
        <v>-67.400000000000006</v>
      </c>
      <c r="L28" s="100"/>
      <c r="M28" s="100"/>
      <c r="N28" s="100">
        <v>0</v>
      </c>
      <c r="O28" s="100"/>
      <c r="P28" s="106" t="e">
        <f t="shared" si="1"/>
        <v>#DIV/0!</v>
      </c>
    </row>
    <row r="29" spans="1:17" s="102" customFormat="1" ht="25.5" hidden="1" x14ac:dyDescent="0.2">
      <c r="A29" s="311" t="s">
        <v>131</v>
      </c>
      <c r="B29" s="306"/>
      <c r="C29" s="99" t="s">
        <v>128</v>
      </c>
      <c r="D29" s="99" t="s">
        <v>132</v>
      </c>
      <c r="E29" s="99" t="s">
        <v>120</v>
      </c>
      <c r="F29" s="99" t="s">
        <v>122</v>
      </c>
      <c r="G29" s="100"/>
      <c r="H29" s="100"/>
      <c r="I29" s="100"/>
      <c r="J29" s="100"/>
      <c r="K29" s="100"/>
      <c r="L29" s="100"/>
      <c r="M29" s="100"/>
      <c r="N29" s="100"/>
      <c r="O29" s="100"/>
      <c r="P29" s="106" t="e">
        <f t="shared" si="1"/>
        <v>#DIV/0!</v>
      </c>
    </row>
    <row r="30" spans="1:17" s="111" customFormat="1" ht="38.25" hidden="1" x14ac:dyDescent="0.2">
      <c r="A30" s="311" t="s">
        <v>133</v>
      </c>
      <c r="B30" s="306"/>
      <c r="C30" s="307" t="s">
        <v>128</v>
      </c>
      <c r="D30" s="307" t="s">
        <v>134</v>
      </c>
      <c r="E30" s="307" t="s">
        <v>120</v>
      </c>
      <c r="F30" s="307" t="s">
        <v>122</v>
      </c>
      <c r="G30" s="109"/>
      <c r="H30" s="109"/>
      <c r="I30" s="109"/>
      <c r="J30" s="109"/>
      <c r="K30" s="109"/>
      <c r="L30" s="109"/>
      <c r="M30" s="109"/>
      <c r="N30" s="109"/>
      <c r="O30" s="109"/>
      <c r="P30" s="106" t="e">
        <f t="shared" si="1"/>
        <v>#DIV/0!</v>
      </c>
    </row>
    <row r="31" spans="1:17" s="102" customFormat="1" ht="29.25" hidden="1" customHeight="1" x14ac:dyDescent="0.2">
      <c r="A31" s="311" t="s">
        <v>135</v>
      </c>
      <c r="B31" s="306"/>
      <c r="C31" s="99" t="s">
        <v>136</v>
      </c>
      <c r="D31" s="99"/>
      <c r="E31" s="99" t="s">
        <v>120</v>
      </c>
      <c r="F31" s="99" t="s">
        <v>122</v>
      </c>
      <c r="G31" s="100"/>
      <c r="H31" s="100" t="e">
        <f t="shared" ref="H31:M35" si="3">H32</f>
        <v>#REF!</v>
      </c>
      <c r="I31" s="100" t="e">
        <f t="shared" si="3"/>
        <v>#REF!</v>
      </c>
      <c r="J31" s="100" t="e">
        <f t="shared" si="3"/>
        <v>#REF!</v>
      </c>
      <c r="K31" s="100" t="e">
        <f t="shared" si="3"/>
        <v>#REF!</v>
      </c>
      <c r="L31" s="100" t="e">
        <f t="shared" si="3"/>
        <v>#REF!</v>
      </c>
      <c r="M31" s="100" t="e">
        <f t="shared" si="3"/>
        <v>#REF!</v>
      </c>
      <c r="N31" s="100"/>
      <c r="O31" s="100"/>
      <c r="P31" s="106" t="e">
        <f t="shared" si="1"/>
        <v>#DIV/0!</v>
      </c>
    </row>
    <row r="32" spans="1:17" s="102" customFormat="1" hidden="1" x14ac:dyDescent="0.2">
      <c r="A32" s="311" t="s">
        <v>137</v>
      </c>
      <c r="B32" s="306"/>
      <c r="C32" s="99" t="s">
        <v>138</v>
      </c>
      <c r="D32" s="99"/>
      <c r="E32" s="99" t="s">
        <v>120</v>
      </c>
      <c r="F32" s="99" t="s">
        <v>122</v>
      </c>
      <c r="G32" s="100"/>
      <c r="H32" s="100" t="e">
        <f>H35+#REF!</f>
        <v>#REF!</v>
      </c>
      <c r="I32" s="100" t="e">
        <f>I35+#REF!</f>
        <v>#REF!</v>
      </c>
      <c r="J32" s="100" t="e">
        <f>J35+#REF!</f>
        <v>#REF!</v>
      </c>
      <c r="K32" s="100" t="e">
        <f>K35+#REF!</f>
        <v>#REF!</v>
      </c>
      <c r="L32" s="100" t="e">
        <f>L35+#REF!</f>
        <v>#REF!</v>
      </c>
      <c r="M32" s="100" t="e">
        <f>M35+#REF!</f>
        <v>#REF!</v>
      </c>
      <c r="N32" s="100"/>
      <c r="O32" s="100"/>
      <c r="P32" s="106" t="e">
        <f t="shared" si="1"/>
        <v>#DIV/0!</v>
      </c>
    </row>
    <row r="33" spans="1:19" s="102" customFormat="1" ht="38.25" x14ac:dyDescent="0.2">
      <c r="A33" s="181" t="s">
        <v>407</v>
      </c>
      <c r="B33" s="182"/>
      <c r="C33" s="183">
        <v>80</v>
      </c>
      <c r="D33" s="99"/>
      <c r="E33" s="99"/>
      <c r="F33" s="99"/>
      <c r="G33" s="100" t="e">
        <f>G34+#REF!</f>
        <v>#REF!</v>
      </c>
      <c r="H33" s="100"/>
      <c r="I33" s="100"/>
      <c r="J33" s="100"/>
      <c r="K33" s="100"/>
      <c r="L33" s="100"/>
      <c r="M33" s="100"/>
      <c r="N33" s="55">
        <f>N34+N43</f>
        <v>3056.9</v>
      </c>
      <c r="O33" s="55">
        <f>O34+O43</f>
        <v>3049.9</v>
      </c>
      <c r="P33" s="138">
        <f t="shared" si="1"/>
        <v>0.99771009846576597</v>
      </c>
      <c r="S33" s="312"/>
    </row>
    <row r="34" spans="1:19" s="102" customFormat="1" ht="38.25" x14ac:dyDescent="0.2">
      <c r="A34" s="181" t="s">
        <v>135</v>
      </c>
      <c r="B34" s="182"/>
      <c r="C34" s="184" t="s">
        <v>275</v>
      </c>
      <c r="D34" s="99"/>
      <c r="E34" s="99"/>
      <c r="F34" s="99"/>
      <c r="G34" s="100" t="e">
        <f>G35+#REF!</f>
        <v>#REF!</v>
      </c>
      <c r="H34" s="100"/>
      <c r="I34" s="100"/>
      <c r="J34" s="100"/>
      <c r="K34" s="100"/>
      <c r="L34" s="100"/>
      <c r="M34" s="100"/>
      <c r="N34" s="55">
        <f>N35+N36+N37</f>
        <v>2063.3000000000002</v>
      </c>
      <c r="O34" s="55">
        <f>O35+O36+O37</f>
        <v>2059.4</v>
      </c>
      <c r="P34" s="138">
        <f t="shared" si="1"/>
        <v>0.99810982406824011</v>
      </c>
    </row>
    <row r="35" spans="1:19" s="102" customFormat="1" ht="90.75" customHeight="1" x14ac:dyDescent="0.2">
      <c r="A35" s="103" t="s">
        <v>139</v>
      </c>
      <c r="B35" s="103"/>
      <c r="C35" s="99" t="s">
        <v>140</v>
      </c>
      <c r="D35" s="99" t="s">
        <v>130</v>
      </c>
      <c r="E35" s="99" t="s">
        <v>120</v>
      </c>
      <c r="F35" s="99" t="s">
        <v>122</v>
      </c>
      <c r="G35" s="100">
        <f>1159.9+1</f>
        <v>1160.9000000000001</v>
      </c>
      <c r="H35" s="100">
        <f t="shared" si="3"/>
        <v>0</v>
      </c>
      <c r="I35" s="100">
        <f t="shared" si="3"/>
        <v>0</v>
      </c>
      <c r="J35" s="100">
        <f t="shared" si="3"/>
        <v>0</v>
      </c>
      <c r="K35" s="100">
        <f>K36+38.7+28.7</f>
        <v>67.400000000000006</v>
      </c>
      <c r="L35" s="100">
        <f t="shared" si="3"/>
        <v>0</v>
      </c>
      <c r="M35" s="100">
        <f t="shared" si="3"/>
        <v>0</v>
      </c>
      <c r="N35" s="100">
        <f>'3'!M23</f>
        <v>1499.9</v>
      </c>
      <c r="O35" s="100">
        <f>'3'!N23</f>
        <v>1496.1</v>
      </c>
      <c r="P35" s="101">
        <f t="shared" si="1"/>
        <v>0.99746649776651763</v>
      </c>
    </row>
    <row r="36" spans="1:19" s="102" customFormat="1" ht="114" customHeight="1" x14ac:dyDescent="0.2">
      <c r="A36" s="103" t="str">
        <f>'2'!A22</f>
        <v>Компенсация расходов на оплату стоимости проезда и провоза багажа в соответствии с муниципальными правовыми актами муниципальных образований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36" s="103"/>
      <c r="C36" s="108" t="s">
        <v>146</v>
      </c>
      <c r="D36" s="99" t="s">
        <v>130</v>
      </c>
      <c r="E36" s="99" t="s">
        <v>120</v>
      </c>
      <c r="F36" s="99" t="s">
        <v>122</v>
      </c>
      <c r="G36" s="100"/>
      <c r="H36" s="100">
        <f t="shared" ref="H36:M36" si="4">H37+H38</f>
        <v>0</v>
      </c>
      <c r="I36" s="100">
        <f t="shared" si="4"/>
        <v>0</v>
      </c>
      <c r="J36" s="100">
        <f t="shared" si="4"/>
        <v>0</v>
      </c>
      <c r="K36" s="100">
        <f t="shared" si="4"/>
        <v>0</v>
      </c>
      <c r="L36" s="100">
        <f t="shared" si="4"/>
        <v>0</v>
      </c>
      <c r="M36" s="100">
        <f t="shared" si="4"/>
        <v>0</v>
      </c>
      <c r="N36" s="100">
        <f>'2'!G22</f>
        <v>127.3</v>
      </c>
      <c r="O36" s="100">
        <f>'2'!H22</f>
        <v>127.2</v>
      </c>
      <c r="P36" s="101">
        <f t="shared" si="1"/>
        <v>0.99921445404556175</v>
      </c>
    </row>
    <row r="37" spans="1:19" s="102" customFormat="1" ht="55.5" customHeight="1" x14ac:dyDescent="0.2">
      <c r="A37" s="103" t="str">
        <f>'2'!A23</f>
        <v>Иные межбюджетные трансферты бюджетам муниципальных образований Билибинского муниципального района в 2021 году за достижение показателей деятельности</v>
      </c>
      <c r="B37" s="103"/>
      <c r="C37" s="108" t="s">
        <v>428</v>
      </c>
      <c r="D37" s="99" t="s">
        <v>130</v>
      </c>
      <c r="E37" s="99" t="s">
        <v>120</v>
      </c>
      <c r="F37" s="99" t="s">
        <v>122</v>
      </c>
      <c r="G37" s="100"/>
      <c r="H37" s="100"/>
      <c r="I37" s="100"/>
      <c r="J37" s="100"/>
      <c r="K37" s="100"/>
      <c r="L37" s="100"/>
      <c r="M37" s="100"/>
      <c r="N37" s="100">
        <f>'2'!G23</f>
        <v>436.1</v>
      </c>
      <c r="O37" s="100">
        <f>'2'!H23</f>
        <v>436.1</v>
      </c>
      <c r="P37" s="101">
        <v>1</v>
      </c>
    </row>
    <row r="38" spans="1:19" s="102" customFormat="1" ht="36.75" hidden="1" customHeight="1" x14ac:dyDescent="0.2">
      <c r="A38" s="40" t="s">
        <v>133</v>
      </c>
      <c r="B38" s="103"/>
      <c r="C38" s="99" t="s">
        <v>138</v>
      </c>
      <c r="D38" s="99" t="s">
        <v>134</v>
      </c>
      <c r="E38" s="99" t="s">
        <v>120</v>
      </c>
      <c r="F38" s="99" t="s">
        <v>122</v>
      </c>
      <c r="G38" s="100"/>
      <c r="H38" s="100"/>
      <c r="I38" s="100"/>
      <c r="J38" s="100"/>
      <c r="K38" s="100"/>
      <c r="L38" s="100"/>
      <c r="M38" s="100"/>
      <c r="N38" s="100"/>
      <c r="O38" s="100"/>
      <c r="P38" s="101">
        <v>1</v>
      </c>
    </row>
    <row r="39" spans="1:19" s="102" customFormat="1" ht="19.5" hidden="1" customHeight="1" x14ac:dyDescent="0.2">
      <c r="A39" s="40" t="s">
        <v>276</v>
      </c>
      <c r="B39" s="103"/>
      <c r="C39" s="99" t="s">
        <v>140</v>
      </c>
      <c r="D39" s="99" t="s">
        <v>262</v>
      </c>
      <c r="E39" s="99" t="s">
        <v>120</v>
      </c>
      <c r="F39" s="99" t="s">
        <v>122</v>
      </c>
      <c r="G39" s="100"/>
      <c r="H39" s="100"/>
      <c r="I39" s="100"/>
      <c r="J39" s="100"/>
      <c r="K39" s="100"/>
      <c r="L39" s="100"/>
      <c r="M39" s="100"/>
      <c r="N39" s="100"/>
      <c r="O39" s="100"/>
      <c r="P39" s="101">
        <v>1</v>
      </c>
    </row>
    <row r="40" spans="1:19" s="102" customFormat="1" ht="38.25" hidden="1" x14ac:dyDescent="0.2">
      <c r="A40" s="40" t="s">
        <v>142</v>
      </c>
      <c r="B40" s="103"/>
      <c r="C40" s="99" t="s">
        <v>138</v>
      </c>
      <c r="D40" s="99" t="s">
        <v>143</v>
      </c>
      <c r="E40" s="99" t="s">
        <v>120</v>
      </c>
      <c r="F40" s="99" t="s">
        <v>122</v>
      </c>
      <c r="G40" s="100"/>
      <c r="H40" s="100">
        <f t="shared" ref="H40:M40" si="5">H41</f>
        <v>0</v>
      </c>
      <c r="I40" s="100">
        <f t="shared" si="5"/>
        <v>0</v>
      </c>
      <c r="J40" s="100">
        <f t="shared" si="5"/>
        <v>0</v>
      </c>
      <c r="K40" s="100">
        <f t="shared" si="5"/>
        <v>0</v>
      </c>
      <c r="L40" s="100">
        <f t="shared" si="5"/>
        <v>0</v>
      </c>
      <c r="M40" s="100">
        <f t="shared" si="5"/>
        <v>0</v>
      </c>
      <c r="N40" s="100"/>
      <c r="O40" s="100"/>
      <c r="P40" s="101" t="e">
        <f t="shared" si="1"/>
        <v>#DIV/0!</v>
      </c>
    </row>
    <row r="41" spans="1:19" s="102" customFormat="1" ht="38.25" hidden="1" x14ac:dyDescent="0.2">
      <c r="A41" s="40" t="s">
        <v>144</v>
      </c>
      <c r="B41" s="103"/>
      <c r="C41" s="99" t="s">
        <v>138</v>
      </c>
      <c r="D41" s="99" t="s">
        <v>145</v>
      </c>
      <c r="E41" s="99" t="s">
        <v>120</v>
      </c>
      <c r="F41" s="99" t="s">
        <v>122</v>
      </c>
      <c r="G41" s="100"/>
      <c r="H41" s="100"/>
      <c r="I41" s="100"/>
      <c r="J41" s="100"/>
      <c r="K41" s="100"/>
      <c r="L41" s="100"/>
      <c r="M41" s="100"/>
      <c r="N41" s="100"/>
      <c r="O41" s="100"/>
      <c r="P41" s="101" t="e">
        <f t="shared" si="1"/>
        <v>#DIV/0!</v>
      </c>
    </row>
    <row r="42" spans="1:19" s="117" customFormat="1" ht="38.25" hidden="1" x14ac:dyDescent="0.2">
      <c r="A42" s="103" t="s">
        <v>277</v>
      </c>
      <c r="B42" s="103"/>
      <c r="C42" s="99" t="s">
        <v>146</v>
      </c>
      <c r="D42" s="99" t="s">
        <v>141</v>
      </c>
      <c r="E42" s="99" t="s">
        <v>146</v>
      </c>
      <c r="F42" s="99" t="s">
        <v>122</v>
      </c>
      <c r="G42" s="100"/>
      <c r="H42" s="100"/>
      <c r="I42" s="100"/>
      <c r="J42" s="100"/>
      <c r="K42" s="100"/>
      <c r="L42" s="100"/>
      <c r="M42" s="100"/>
      <c r="N42" s="100">
        <v>0</v>
      </c>
      <c r="O42" s="100"/>
      <c r="P42" s="101"/>
    </row>
    <row r="43" spans="1:19" s="139" customFormat="1" ht="48" customHeight="1" x14ac:dyDescent="0.2">
      <c r="A43" s="32" t="s">
        <v>149</v>
      </c>
      <c r="B43" s="185"/>
      <c r="C43" s="137" t="s">
        <v>278</v>
      </c>
      <c r="D43" s="137"/>
      <c r="E43" s="137"/>
      <c r="F43" s="137"/>
      <c r="G43" s="55"/>
      <c r="H43" s="55" t="e">
        <f t="shared" ref="H43:M43" si="6">H44</f>
        <v>#REF!</v>
      </c>
      <c r="I43" s="55" t="e">
        <f t="shared" si="6"/>
        <v>#REF!</v>
      </c>
      <c r="J43" s="55" t="e">
        <f t="shared" si="6"/>
        <v>#REF!</v>
      </c>
      <c r="K43" s="55" t="e">
        <f t="shared" si="6"/>
        <v>#REF!</v>
      </c>
      <c r="L43" s="55" t="e">
        <f t="shared" si="6"/>
        <v>#REF!</v>
      </c>
      <c r="M43" s="55" t="e">
        <f t="shared" si="6"/>
        <v>#REF!</v>
      </c>
      <c r="N43" s="55">
        <f>N53+N54+N55</f>
        <v>993.6</v>
      </c>
      <c r="O43" s="55">
        <f>O53+O54+O55</f>
        <v>990.5</v>
      </c>
      <c r="P43" s="138">
        <f t="shared" ref="P43:P48" si="7">O43/N43</f>
        <v>0.99688003220611909</v>
      </c>
      <c r="R43" s="302"/>
    </row>
    <row r="44" spans="1:19" s="139" customFormat="1" ht="35.25" hidden="1" customHeight="1" x14ac:dyDescent="0.2">
      <c r="A44" s="40" t="s">
        <v>151</v>
      </c>
      <c r="B44" s="103"/>
      <c r="C44" s="99" t="s">
        <v>152</v>
      </c>
      <c r="D44" s="99"/>
      <c r="E44" s="99" t="s">
        <v>120</v>
      </c>
      <c r="F44" s="99" t="s">
        <v>148</v>
      </c>
      <c r="G44" s="100"/>
      <c r="H44" s="100" t="e">
        <f>#REF!+H53</f>
        <v>#REF!</v>
      </c>
      <c r="I44" s="100" t="e">
        <f>#REF!+I53</f>
        <v>#REF!</v>
      </c>
      <c r="J44" s="100" t="e">
        <f>#REF!+J53</f>
        <v>#REF!</v>
      </c>
      <c r="K44" s="100" t="e">
        <f>#REF!+K53</f>
        <v>#REF!</v>
      </c>
      <c r="L44" s="100" t="e">
        <f>#REF!+L53</f>
        <v>#REF!</v>
      </c>
      <c r="M44" s="100" t="e">
        <f>#REF!+M53</f>
        <v>#REF!</v>
      </c>
      <c r="N44" s="100"/>
      <c r="O44" s="55"/>
      <c r="P44" s="101" t="e">
        <f t="shared" si="7"/>
        <v>#DIV/0!</v>
      </c>
    </row>
    <row r="45" spans="1:19" s="117" customFormat="1" ht="76.5" hidden="1" x14ac:dyDescent="0.2">
      <c r="A45" s="40" t="s">
        <v>153</v>
      </c>
      <c r="B45" s="103"/>
      <c r="C45" s="99" t="s">
        <v>152</v>
      </c>
      <c r="D45" s="99" t="s">
        <v>130</v>
      </c>
      <c r="E45" s="99" t="s">
        <v>120</v>
      </c>
      <c r="F45" s="99" t="s">
        <v>148</v>
      </c>
      <c r="G45" s="100"/>
      <c r="H45" s="100">
        <f t="shared" ref="H45:M45" si="8">H46</f>
        <v>0</v>
      </c>
      <c r="I45" s="100">
        <f t="shared" si="8"/>
        <v>0</v>
      </c>
      <c r="J45" s="100">
        <f t="shared" si="8"/>
        <v>0</v>
      </c>
      <c r="K45" s="100">
        <f t="shared" si="8"/>
        <v>0</v>
      </c>
      <c r="L45" s="100">
        <f t="shared" si="8"/>
        <v>0</v>
      </c>
      <c r="M45" s="100">
        <f t="shared" si="8"/>
        <v>0</v>
      </c>
      <c r="N45" s="100"/>
      <c r="O45" s="100"/>
      <c r="P45" s="101" t="e">
        <f t="shared" si="7"/>
        <v>#DIV/0!</v>
      </c>
    </row>
    <row r="46" spans="1:19" s="117" customFormat="1" ht="25.5" hidden="1" x14ac:dyDescent="0.2">
      <c r="A46" s="40" t="s">
        <v>131</v>
      </c>
      <c r="B46" s="103"/>
      <c r="C46" s="99" t="s">
        <v>152</v>
      </c>
      <c r="D46" s="99" t="s">
        <v>132</v>
      </c>
      <c r="E46" s="99" t="s">
        <v>120</v>
      </c>
      <c r="F46" s="99" t="s">
        <v>148</v>
      </c>
      <c r="G46" s="100"/>
      <c r="H46" s="100">
        <f t="shared" ref="H46:M46" si="9">H47+H48</f>
        <v>0</v>
      </c>
      <c r="I46" s="100">
        <f t="shared" si="9"/>
        <v>0</v>
      </c>
      <c r="J46" s="100">
        <f t="shared" si="9"/>
        <v>0</v>
      </c>
      <c r="K46" s="100">
        <f t="shared" si="9"/>
        <v>0</v>
      </c>
      <c r="L46" s="100">
        <f t="shared" si="9"/>
        <v>0</v>
      </c>
      <c r="M46" s="100">
        <f t="shared" si="9"/>
        <v>0</v>
      </c>
      <c r="N46" s="100"/>
      <c r="O46" s="100"/>
      <c r="P46" s="101" t="e">
        <f t="shared" si="7"/>
        <v>#DIV/0!</v>
      </c>
    </row>
    <row r="47" spans="1:19" s="117" customFormat="1" ht="30" hidden="1" customHeight="1" x14ac:dyDescent="0.2">
      <c r="A47" s="40" t="s">
        <v>154</v>
      </c>
      <c r="B47" s="103"/>
      <c r="C47" s="99" t="s">
        <v>152</v>
      </c>
      <c r="D47" s="99" t="s">
        <v>155</v>
      </c>
      <c r="E47" s="99" t="s">
        <v>120</v>
      </c>
      <c r="F47" s="99" t="s">
        <v>148</v>
      </c>
      <c r="G47" s="100"/>
      <c r="H47" s="100">
        <f>H51+H48</f>
        <v>0</v>
      </c>
      <c r="I47" s="100">
        <f>I51+I48</f>
        <v>0</v>
      </c>
      <c r="J47" s="100">
        <f>J51+J48</f>
        <v>0</v>
      </c>
      <c r="K47" s="100"/>
      <c r="L47" s="100">
        <f>L51+L48</f>
        <v>0</v>
      </c>
      <c r="M47" s="100">
        <f>M51+M48</f>
        <v>0</v>
      </c>
      <c r="N47" s="100"/>
      <c r="O47" s="100"/>
      <c r="P47" s="101" t="e">
        <f t="shared" si="7"/>
        <v>#DIV/0!</v>
      </c>
    </row>
    <row r="48" spans="1:19" s="117" customFormat="1" ht="34.5" hidden="1" customHeight="1" x14ac:dyDescent="0.2">
      <c r="A48" s="40" t="s">
        <v>133</v>
      </c>
      <c r="B48" s="103"/>
      <c r="C48" s="99" t="s">
        <v>152</v>
      </c>
      <c r="D48" s="99" t="s">
        <v>134</v>
      </c>
      <c r="E48" s="99" t="s">
        <v>120</v>
      </c>
      <c r="F48" s="99" t="s">
        <v>148</v>
      </c>
      <c r="G48" s="100"/>
      <c r="H48" s="100"/>
      <c r="I48" s="100"/>
      <c r="J48" s="100"/>
      <c r="K48" s="100"/>
      <c r="L48" s="100"/>
      <c r="M48" s="100"/>
      <c r="N48" s="100"/>
      <c r="O48" s="100"/>
      <c r="P48" s="101" t="e">
        <f t="shared" si="7"/>
        <v>#DIV/0!</v>
      </c>
    </row>
    <row r="49" spans="1:16" s="117" customFormat="1" ht="38.25" hidden="1" x14ac:dyDescent="0.2">
      <c r="A49" s="40" t="s">
        <v>142</v>
      </c>
      <c r="B49" s="103"/>
      <c r="C49" s="99" t="s">
        <v>152</v>
      </c>
      <c r="D49" s="99" t="s">
        <v>143</v>
      </c>
      <c r="E49" s="99" t="s">
        <v>120</v>
      </c>
      <c r="F49" s="99" t="s">
        <v>148</v>
      </c>
      <c r="G49" s="100"/>
      <c r="H49" s="100">
        <f t="shared" ref="H49:M49" si="10">H50+H51</f>
        <v>0</v>
      </c>
      <c r="I49" s="100">
        <f t="shared" si="10"/>
        <v>0</v>
      </c>
      <c r="J49" s="100">
        <f t="shared" si="10"/>
        <v>0</v>
      </c>
      <c r="K49" s="100">
        <f t="shared" si="10"/>
        <v>0</v>
      </c>
      <c r="L49" s="100">
        <f t="shared" si="10"/>
        <v>0</v>
      </c>
      <c r="M49" s="100">
        <f t="shared" si="10"/>
        <v>0</v>
      </c>
      <c r="N49" s="100"/>
      <c r="O49" s="100"/>
      <c r="P49" s="101" t="e">
        <f t="shared" si="1"/>
        <v>#DIV/0!</v>
      </c>
    </row>
    <row r="50" spans="1:16" s="117" customFormat="1" ht="26.25" hidden="1" customHeight="1" x14ac:dyDescent="0.2">
      <c r="A50" s="40" t="s">
        <v>158</v>
      </c>
      <c r="B50" s="103"/>
      <c r="C50" s="99" t="s">
        <v>152</v>
      </c>
      <c r="D50" s="99" t="s">
        <v>159</v>
      </c>
      <c r="E50" s="99" t="s">
        <v>120</v>
      </c>
      <c r="F50" s="99" t="s">
        <v>148</v>
      </c>
      <c r="G50" s="100"/>
      <c r="H50" s="100"/>
      <c r="I50" s="100"/>
      <c r="J50" s="100"/>
      <c r="K50" s="100"/>
      <c r="L50" s="100"/>
      <c r="M50" s="100"/>
      <c r="N50" s="100"/>
      <c r="O50" s="100"/>
      <c r="P50" s="101" t="e">
        <f t="shared" si="1"/>
        <v>#DIV/0!</v>
      </c>
    </row>
    <row r="51" spans="1:16" s="117" customFormat="1" ht="30" hidden="1" customHeight="1" x14ac:dyDescent="0.2">
      <c r="A51" s="40" t="s">
        <v>144</v>
      </c>
      <c r="B51" s="103"/>
      <c r="C51" s="99" t="s">
        <v>152</v>
      </c>
      <c r="D51" s="99" t="s">
        <v>145</v>
      </c>
      <c r="E51" s="99" t="s">
        <v>120</v>
      </c>
      <c r="F51" s="99" t="s">
        <v>148</v>
      </c>
      <c r="G51" s="100"/>
      <c r="H51" s="100"/>
      <c r="I51" s="100"/>
      <c r="J51" s="100"/>
      <c r="K51" s="100"/>
      <c r="L51" s="100"/>
      <c r="M51" s="100"/>
      <c r="N51" s="100"/>
      <c r="O51" s="100"/>
      <c r="P51" s="101" t="e">
        <f t="shared" si="1"/>
        <v>#DIV/0!</v>
      </c>
    </row>
    <row r="52" spans="1:16" s="117" customFormat="1" hidden="1" x14ac:dyDescent="0.2">
      <c r="A52" s="40"/>
      <c r="B52" s="103"/>
      <c r="C52" s="99"/>
      <c r="D52" s="99"/>
      <c r="E52" s="99"/>
      <c r="F52" s="99"/>
      <c r="G52" s="100"/>
      <c r="H52" s="100"/>
      <c r="I52" s="100"/>
      <c r="J52" s="100"/>
      <c r="K52" s="100"/>
      <c r="L52" s="100"/>
      <c r="M52" s="100"/>
      <c r="N52" s="100"/>
      <c r="O52" s="100"/>
      <c r="P52" s="101"/>
    </row>
    <row r="53" spans="1:16" s="117" customFormat="1" ht="62.25" customHeight="1" x14ac:dyDescent="0.2">
      <c r="A53" s="103" t="s">
        <v>156</v>
      </c>
      <c r="B53" s="103"/>
      <c r="C53" s="99" t="s">
        <v>157</v>
      </c>
      <c r="D53" s="99" t="s">
        <v>141</v>
      </c>
      <c r="E53" s="99" t="s">
        <v>120</v>
      </c>
      <c r="F53" s="99" t="s">
        <v>148</v>
      </c>
      <c r="G53" s="100">
        <v>0.7</v>
      </c>
      <c r="H53" s="100">
        <f t="shared" ref="H53:M53" si="11">H55</f>
        <v>0</v>
      </c>
      <c r="I53" s="100">
        <f t="shared" si="11"/>
        <v>0</v>
      </c>
      <c r="J53" s="100">
        <f t="shared" si="11"/>
        <v>0</v>
      </c>
      <c r="K53" s="100">
        <f t="shared" si="11"/>
        <v>0</v>
      </c>
      <c r="L53" s="100">
        <f t="shared" si="11"/>
        <v>0</v>
      </c>
      <c r="M53" s="100">
        <f t="shared" si="11"/>
        <v>0</v>
      </c>
      <c r="N53" s="100">
        <f>'3'!M38</f>
        <v>793.2</v>
      </c>
      <c r="O53" s="100">
        <f>'3'!N38</f>
        <v>792.2</v>
      </c>
      <c r="P53" s="101">
        <f t="shared" si="1"/>
        <v>0.99873928391326272</v>
      </c>
    </row>
    <row r="54" spans="1:16" s="117" customFormat="1" ht="52.5" hidden="1" customHeight="1" x14ac:dyDescent="0.2">
      <c r="A54" s="103" t="str">
        <f>'3'!A42</f>
        <v>Расходы на содержание Центрального аппарата органов местного самоуправления (муниципальных  органов)  (Иные бюджетные ассигнования)</v>
      </c>
      <c r="B54" s="103"/>
      <c r="C54" s="99" t="s">
        <v>157</v>
      </c>
      <c r="D54" s="99" t="s">
        <v>160</v>
      </c>
      <c r="E54" s="99" t="s">
        <v>120</v>
      </c>
      <c r="F54" s="99" t="s">
        <v>148</v>
      </c>
      <c r="G54" s="100"/>
      <c r="H54" s="100"/>
      <c r="I54" s="100"/>
      <c r="J54" s="100"/>
      <c r="K54" s="100"/>
      <c r="L54" s="100"/>
      <c r="M54" s="100"/>
      <c r="N54" s="100">
        <f>'3'!M42</f>
        <v>0</v>
      </c>
      <c r="O54" s="100">
        <f>'3'!N42</f>
        <v>0</v>
      </c>
      <c r="P54" s="101">
        <v>1</v>
      </c>
    </row>
    <row r="55" spans="1:16" s="117" customFormat="1" ht="63.75" x14ac:dyDescent="0.2">
      <c r="A55" s="40" t="str">
        <f>'2'!A74</f>
        <v>Осуществление первичного воинского учета на территориях, где отсутствуют военные комиссариаты (Закупка товаров, работ и услуг для обеспечения государственных (муниципальных) нужд)</v>
      </c>
      <c r="B55" s="103"/>
      <c r="C55" s="99" t="s">
        <v>360</v>
      </c>
      <c r="D55" s="99" t="s">
        <v>141</v>
      </c>
      <c r="E55" s="99" t="s">
        <v>193</v>
      </c>
      <c r="F55" s="99" t="s">
        <v>122</v>
      </c>
      <c r="G55" s="100"/>
      <c r="H55" s="100">
        <f t="shared" ref="H55:M55" si="12">H56+H57</f>
        <v>0</v>
      </c>
      <c r="I55" s="100">
        <f t="shared" si="12"/>
        <v>0</v>
      </c>
      <c r="J55" s="100">
        <f t="shared" si="12"/>
        <v>0</v>
      </c>
      <c r="K55" s="100">
        <f t="shared" si="12"/>
        <v>0</v>
      </c>
      <c r="L55" s="100">
        <f t="shared" si="12"/>
        <v>0</v>
      </c>
      <c r="M55" s="100">
        <f t="shared" si="12"/>
        <v>0</v>
      </c>
      <c r="N55" s="100">
        <f>'3'!M67</f>
        <v>200.4</v>
      </c>
      <c r="O55" s="100">
        <f>'3'!N67</f>
        <v>198.3</v>
      </c>
      <c r="P55" s="101">
        <f t="shared" si="1"/>
        <v>0.98952095808383234</v>
      </c>
    </row>
    <row r="56" spans="1:16" s="117" customFormat="1" ht="25.5" hidden="1" customHeight="1" x14ac:dyDescent="0.2">
      <c r="A56" s="40" t="s">
        <v>163</v>
      </c>
      <c r="B56" s="103"/>
      <c r="C56" s="99" t="s">
        <v>152</v>
      </c>
      <c r="D56" s="99" t="s">
        <v>164</v>
      </c>
      <c r="E56" s="99" t="s">
        <v>120</v>
      </c>
      <c r="F56" s="99" t="s">
        <v>148</v>
      </c>
      <c r="G56" s="100"/>
      <c r="H56" s="100"/>
      <c r="I56" s="100"/>
      <c r="J56" s="100"/>
      <c r="K56" s="100"/>
      <c r="L56" s="100"/>
      <c r="M56" s="100"/>
      <c r="N56" s="100"/>
      <c r="O56" s="100"/>
      <c r="P56" s="101" t="e">
        <f t="shared" si="1"/>
        <v>#DIV/0!</v>
      </c>
    </row>
    <row r="57" spans="1:16" s="117" customFormat="1" ht="15" hidden="1" customHeight="1" x14ac:dyDescent="0.2">
      <c r="A57" s="40" t="s">
        <v>165</v>
      </c>
      <c r="B57" s="103"/>
      <c r="C57" s="99" t="s">
        <v>152</v>
      </c>
      <c r="D57" s="99" t="s">
        <v>166</v>
      </c>
      <c r="E57" s="99" t="s">
        <v>120</v>
      </c>
      <c r="F57" s="99" t="s">
        <v>148</v>
      </c>
      <c r="G57" s="100"/>
      <c r="H57" s="100"/>
      <c r="I57" s="100"/>
      <c r="J57" s="100"/>
      <c r="K57" s="100">
        <v>0</v>
      </c>
      <c r="L57" s="100"/>
      <c r="M57" s="100"/>
      <c r="N57" s="100"/>
      <c r="O57" s="100"/>
      <c r="P57" s="101" t="e">
        <f t="shared" si="1"/>
        <v>#DIV/0!</v>
      </c>
    </row>
    <row r="58" spans="1:16" s="139" customFormat="1" ht="27" hidden="1" customHeight="1" x14ac:dyDescent="0.2">
      <c r="A58" s="186" t="s">
        <v>169</v>
      </c>
      <c r="B58" s="185"/>
      <c r="C58" s="137" t="s">
        <v>170</v>
      </c>
      <c r="D58" s="137"/>
      <c r="E58" s="137"/>
      <c r="F58" s="137"/>
      <c r="G58" s="55"/>
      <c r="H58" s="55"/>
      <c r="I58" s="55"/>
      <c r="J58" s="55"/>
      <c r="K58" s="55"/>
      <c r="L58" s="55"/>
      <c r="M58" s="55"/>
      <c r="N58" s="55">
        <f>N59</f>
        <v>0</v>
      </c>
      <c r="O58" s="55">
        <f>O59</f>
        <v>0</v>
      </c>
      <c r="P58" s="101" t="e">
        <f>O58/N58</f>
        <v>#DIV/0!</v>
      </c>
    </row>
    <row r="59" spans="1:16" s="139" customFormat="1" ht="38.25" hidden="1" customHeight="1" x14ac:dyDescent="0.2">
      <c r="A59" s="40" t="s">
        <v>279</v>
      </c>
      <c r="B59" s="185"/>
      <c r="C59" s="99" t="s">
        <v>172</v>
      </c>
      <c r="D59" s="137"/>
      <c r="E59" s="99" t="s">
        <v>120</v>
      </c>
      <c r="F59" s="99" t="s">
        <v>168</v>
      </c>
      <c r="G59" s="100"/>
      <c r="H59" s="100"/>
      <c r="I59" s="100"/>
      <c r="J59" s="100"/>
      <c r="K59" s="100"/>
      <c r="L59" s="100"/>
      <c r="M59" s="100"/>
      <c r="N59" s="100">
        <f>N60+N61</f>
        <v>0</v>
      </c>
      <c r="O59" s="100">
        <f>O60+O61+O62+O63</f>
        <v>0</v>
      </c>
      <c r="P59" s="101" t="e">
        <f>O59/N59</f>
        <v>#DIV/0!</v>
      </c>
    </row>
    <row r="60" spans="1:16" s="102" customFormat="1" ht="51" hidden="1" customHeight="1" x14ac:dyDescent="0.2">
      <c r="A60" s="40" t="s">
        <v>280</v>
      </c>
      <c r="B60" s="103"/>
      <c r="C60" s="99" t="s">
        <v>174</v>
      </c>
      <c r="D60" s="99" t="s">
        <v>141</v>
      </c>
      <c r="E60" s="99" t="s">
        <v>120</v>
      </c>
      <c r="F60" s="99" t="s">
        <v>168</v>
      </c>
      <c r="G60" s="100"/>
      <c r="H60" s="100"/>
      <c r="I60" s="100"/>
      <c r="J60" s="100"/>
      <c r="K60" s="100"/>
      <c r="L60" s="100"/>
      <c r="M60" s="100"/>
      <c r="N60" s="100"/>
      <c r="O60" s="100"/>
      <c r="P60" s="101" t="e">
        <f>O60/N60</f>
        <v>#DIV/0!</v>
      </c>
    </row>
    <row r="61" spans="1:16" s="102" customFormat="1" ht="34.5" hidden="1" customHeight="1" x14ac:dyDescent="0.2">
      <c r="A61" s="40" t="s">
        <v>175</v>
      </c>
      <c r="B61" s="103"/>
      <c r="C61" s="99" t="s">
        <v>281</v>
      </c>
      <c r="D61" s="99" t="s">
        <v>141</v>
      </c>
      <c r="E61" s="99" t="s">
        <v>120</v>
      </c>
      <c r="F61" s="99" t="s">
        <v>168</v>
      </c>
      <c r="G61" s="100"/>
      <c r="H61" s="100"/>
      <c r="I61" s="100"/>
      <c r="J61" s="100"/>
      <c r="K61" s="100"/>
      <c r="L61" s="100"/>
      <c r="M61" s="100"/>
      <c r="N61" s="100"/>
      <c r="O61" s="100"/>
      <c r="P61" s="101" t="e">
        <f>O61/N61</f>
        <v>#DIV/0!</v>
      </c>
    </row>
    <row r="62" spans="1:16" s="115" customFormat="1" ht="40.5" hidden="1" customHeight="1" x14ac:dyDescent="0.25">
      <c r="A62" s="91" t="s">
        <v>144</v>
      </c>
      <c r="B62" s="92">
        <v>715</v>
      </c>
      <c r="C62" s="99" t="s">
        <v>174</v>
      </c>
      <c r="D62" s="93" t="s">
        <v>145</v>
      </c>
      <c r="E62" s="93" t="s">
        <v>120</v>
      </c>
      <c r="F62" s="93" t="s">
        <v>168</v>
      </c>
      <c r="G62" s="94"/>
      <c r="H62" s="94"/>
      <c r="I62" s="94"/>
      <c r="J62" s="94"/>
      <c r="K62" s="94"/>
      <c r="L62" s="94"/>
      <c r="M62" s="94"/>
      <c r="N62" s="94">
        <v>0</v>
      </c>
      <c r="O62" s="95">
        <v>0</v>
      </c>
      <c r="P62" s="96">
        <v>1</v>
      </c>
    </row>
    <row r="63" spans="1:16" s="115" customFormat="1" ht="38.25" hidden="1" customHeight="1" x14ac:dyDescent="0.25">
      <c r="A63" s="91" t="s">
        <v>144</v>
      </c>
      <c r="B63" s="92">
        <v>715</v>
      </c>
      <c r="C63" s="99" t="s">
        <v>281</v>
      </c>
      <c r="D63" s="93" t="s">
        <v>145</v>
      </c>
      <c r="E63" s="93" t="s">
        <v>120</v>
      </c>
      <c r="F63" s="93" t="s">
        <v>168</v>
      </c>
      <c r="G63" s="94"/>
      <c r="H63" s="94"/>
      <c r="I63" s="94"/>
      <c r="J63" s="94"/>
      <c r="K63" s="94"/>
      <c r="L63" s="94"/>
      <c r="M63" s="94"/>
      <c r="N63" s="94">
        <v>0</v>
      </c>
      <c r="O63" s="95">
        <v>0</v>
      </c>
      <c r="P63" s="96">
        <v>1</v>
      </c>
    </row>
    <row r="64" spans="1:16" s="139" customFormat="1" ht="12.75" hidden="1" customHeight="1" x14ac:dyDescent="0.2">
      <c r="A64" s="32" t="s">
        <v>176</v>
      </c>
      <c r="B64" s="185"/>
      <c r="C64" s="137"/>
      <c r="D64" s="137"/>
      <c r="E64" s="137" t="s">
        <v>120</v>
      </c>
      <c r="F64" s="137" t="s">
        <v>177</v>
      </c>
      <c r="G64" s="55"/>
      <c r="H64" s="55">
        <f t="shared" ref="H64:M65" si="13">H65</f>
        <v>0</v>
      </c>
      <c r="I64" s="55">
        <f t="shared" si="13"/>
        <v>0</v>
      </c>
      <c r="J64" s="55">
        <f t="shared" si="13"/>
        <v>0</v>
      </c>
      <c r="K64" s="55">
        <f>K65</f>
        <v>0</v>
      </c>
      <c r="L64" s="55">
        <f t="shared" si="13"/>
        <v>0</v>
      </c>
      <c r="M64" s="55">
        <f t="shared" si="13"/>
        <v>0</v>
      </c>
      <c r="N64" s="55"/>
      <c r="O64" s="55"/>
      <c r="P64" s="101" t="e">
        <f t="shared" si="1"/>
        <v>#DIV/0!</v>
      </c>
    </row>
    <row r="65" spans="1:16" s="139" customFormat="1" ht="38.25" hidden="1" customHeight="1" x14ac:dyDescent="0.2">
      <c r="A65" s="40" t="s">
        <v>178</v>
      </c>
      <c r="B65" s="103"/>
      <c r="C65" s="99" t="s">
        <v>179</v>
      </c>
      <c r="D65" s="99"/>
      <c r="E65" s="99" t="s">
        <v>120</v>
      </c>
      <c r="F65" s="99" t="s">
        <v>177</v>
      </c>
      <c r="G65" s="100"/>
      <c r="H65" s="100">
        <f t="shared" si="13"/>
        <v>0</v>
      </c>
      <c r="I65" s="100">
        <f t="shared" si="13"/>
        <v>0</v>
      </c>
      <c r="J65" s="100">
        <f t="shared" si="13"/>
        <v>0</v>
      </c>
      <c r="K65" s="100">
        <f t="shared" si="13"/>
        <v>0</v>
      </c>
      <c r="L65" s="100">
        <f t="shared" si="13"/>
        <v>0</v>
      </c>
      <c r="M65" s="100">
        <f t="shared" si="13"/>
        <v>0</v>
      </c>
      <c r="N65" s="100"/>
      <c r="O65" s="55"/>
      <c r="P65" s="101" t="e">
        <f t="shared" si="1"/>
        <v>#DIV/0!</v>
      </c>
    </row>
    <row r="66" spans="1:16" s="139" customFormat="1" ht="37.5" hidden="1" customHeight="1" x14ac:dyDescent="0.2">
      <c r="A66" s="40" t="s">
        <v>180</v>
      </c>
      <c r="B66" s="103"/>
      <c r="C66" s="99" t="s">
        <v>181</v>
      </c>
      <c r="D66" s="99"/>
      <c r="E66" s="99" t="s">
        <v>120</v>
      </c>
      <c r="F66" s="99" t="s">
        <v>177</v>
      </c>
      <c r="G66" s="100"/>
      <c r="H66" s="100">
        <f t="shared" ref="H66:M66" si="14">H67+H71</f>
        <v>0</v>
      </c>
      <c r="I66" s="100">
        <f t="shared" si="14"/>
        <v>0</v>
      </c>
      <c r="J66" s="100">
        <f t="shared" si="14"/>
        <v>0</v>
      </c>
      <c r="K66" s="100">
        <f t="shared" si="14"/>
        <v>0</v>
      </c>
      <c r="L66" s="100">
        <f t="shared" si="14"/>
        <v>0</v>
      </c>
      <c r="M66" s="100">
        <f t="shared" si="14"/>
        <v>0</v>
      </c>
      <c r="N66" s="100"/>
      <c r="O66" s="55"/>
      <c r="P66" s="101" t="e">
        <f t="shared" si="1"/>
        <v>#DIV/0!</v>
      </c>
    </row>
    <row r="67" spans="1:16" s="139" customFormat="1" ht="25.5" hidden="1" customHeight="1" x14ac:dyDescent="0.2">
      <c r="A67" s="40" t="s">
        <v>182</v>
      </c>
      <c r="B67" s="103"/>
      <c r="C67" s="99" t="s">
        <v>183</v>
      </c>
      <c r="D67" s="99"/>
      <c r="E67" s="99" t="s">
        <v>120</v>
      </c>
      <c r="F67" s="99" t="s">
        <v>177</v>
      </c>
      <c r="G67" s="100"/>
      <c r="H67" s="100">
        <f t="shared" ref="H67:M69" si="15">H68</f>
        <v>0</v>
      </c>
      <c r="I67" s="100">
        <f t="shared" si="15"/>
        <v>0</v>
      </c>
      <c r="J67" s="100">
        <f t="shared" si="15"/>
        <v>0</v>
      </c>
      <c r="K67" s="100">
        <f t="shared" si="15"/>
        <v>0</v>
      </c>
      <c r="L67" s="100">
        <f t="shared" si="15"/>
        <v>0</v>
      </c>
      <c r="M67" s="100">
        <f t="shared" si="15"/>
        <v>0</v>
      </c>
      <c r="N67" s="100"/>
      <c r="O67" s="55"/>
      <c r="P67" s="101" t="e">
        <f t="shared" si="1"/>
        <v>#DIV/0!</v>
      </c>
    </row>
    <row r="68" spans="1:16" s="139" customFormat="1" ht="25.5" hidden="1" customHeight="1" x14ac:dyDescent="0.2">
      <c r="A68" s="40" t="s">
        <v>184</v>
      </c>
      <c r="B68" s="103"/>
      <c r="C68" s="99" t="s">
        <v>183</v>
      </c>
      <c r="D68" s="99" t="s">
        <v>141</v>
      </c>
      <c r="E68" s="99" t="s">
        <v>120</v>
      </c>
      <c r="F68" s="99" t="s">
        <v>177</v>
      </c>
      <c r="G68" s="100"/>
      <c r="H68" s="100">
        <f t="shared" si="15"/>
        <v>0</v>
      </c>
      <c r="I68" s="100">
        <f t="shared" si="15"/>
        <v>0</v>
      </c>
      <c r="J68" s="100">
        <f t="shared" si="15"/>
        <v>0</v>
      </c>
      <c r="K68" s="100">
        <f t="shared" si="15"/>
        <v>0</v>
      </c>
      <c r="L68" s="100">
        <f t="shared" si="15"/>
        <v>0</v>
      </c>
      <c r="M68" s="100">
        <f t="shared" si="15"/>
        <v>0</v>
      </c>
      <c r="N68" s="100"/>
      <c r="O68" s="55"/>
      <c r="P68" s="101" t="e">
        <f t="shared" si="1"/>
        <v>#DIV/0!</v>
      </c>
    </row>
    <row r="69" spans="1:16" s="139" customFormat="1" ht="38.25" hidden="1" customHeight="1" x14ac:dyDescent="0.2">
      <c r="A69" s="40" t="s">
        <v>142</v>
      </c>
      <c r="B69" s="103"/>
      <c r="C69" s="99" t="s">
        <v>183</v>
      </c>
      <c r="D69" s="99" t="s">
        <v>143</v>
      </c>
      <c r="E69" s="99" t="s">
        <v>120</v>
      </c>
      <c r="F69" s="99" t="s">
        <v>177</v>
      </c>
      <c r="G69" s="100"/>
      <c r="H69" s="100">
        <f t="shared" si="15"/>
        <v>0</v>
      </c>
      <c r="I69" s="100">
        <f t="shared" si="15"/>
        <v>0</v>
      </c>
      <c r="J69" s="100">
        <f t="shared" si="15"/>
        <v>0</v>
      </c>
      <c r="K69" s="100">
        <f t="shared" si="15"/>
        <v>0</v>
      </c>
      <c r="L69" s="100">
        <f t="shared" si="15"/>
        <v>0</v>
      </c>
      <c r="M69" s="100">
        <f t="shared" si="15"/>
        <v>0</v>
      </c>
      <c r="N69" s="100"/>
      <c r="O69" s="55"/>
      <c r="P69" s="101" t="e">
        <f t="shared" si="1"/>
        <v>#DIV/0!</v>
      </c>
    </row>
    <row r="70" spans="1:16" s="139" customFormat="1" ht="38.25" hidden="1" customHeight="1" x14ac:dyDescent="0.2">
      <c r="A70" s="40" t="s">
        <v>144</v>
      </c>
      <c r="B70" s="103"/>
      <c r="C70" s="99" t="s">
        <v>183</v>
      </c>
      <c r="D70" s="99" t="s">
        <v>145</v>
      </c>
      <c r="E70" s="99" t="s">
        <v>120</v>
      </c>
      <c r="F70" s="99" t="s">
        <v>177</v>
      </c>
      <c r="G70" s="100"/>
      <c r="H70" s="100"/>
      <c r="I70" s="100"/>
      <c r="J70" s="100"/>
      <c r="K70" s="100"/>
      <c r="L70" s="100"/>
      <c r="M70" s="100"/>
      <c r="N70" s="100"/>
      <c r="O70" s="55"/>
      <c r="P70" s="101" t="e">
        <f t="shared" si="1"/>
        <v>#DIV/0!</v>
      </c>
    </row>
    <row r="71" spans="1:16" s="139" customFormat="1" ht="24" hidden="1" customHeight="1" x14ac:dyDescent="0.2">
      <c r="A71" s="40" t="s">
        <v>185</v>
      </c>
      <c r="B71" s="103"/>
      <c r="C71" s="99" t="s">
        <v>186</v>
      </c>
      <c r="D71" s="99"/>
      <c r="E71" s="99" t="s">
        <v>120</v>
      </c>
      <c r="F71" s="99" t="s">
        <v>177</v>
      </c>
      <c r="G71" s="100"/>
      <c r="H71" s="100">
        <f t="shared" ref="H71:M72" si="16">H72</f>
        <v>0</v>
      </c>
      <c r="I71" s="100">
        <f t="shared" si="16"/>
        <v>0</v>
      </c>
      <c r="J71" s="100">
        <f t="shared" si="16"/>
        <v>0</v>
      </c>
      <c r="K71" s="100">
        <f t="shared" si="16"/>
        <v>0</v>
      </c>
      <c r="L71" s="100">
        <f t="shared" si="16"/>
        <v>0</v>
      </c>
      <c r="M71" s="100">
        <f t="shared" si="16"/>
        <v>0</v>
      </c>
      <c r="N71" s="100"/>
      <c r="O71" s="55"/>
      <c r="P71" s="101" t="e">
        <f t="shared" si="1"/>
        <v>#DIV/0!</v>
      </c>
    </row>
    <row r="72" spans="1:16" s="139" customFormat="1" ht="24" hidden="1" customHeight="1" x14ac:dyDescent="0.2">
      <c r="A72" s="40" t="s">
        <v>187</v>
      </c>
      <c r="B72" s="103"/>
      <c r="C72" s="99" t="s">
        <v>186</v>
      </c>
      <c r="D72" s="99" t="s">
        <v>188</v>
      </c>
      <c r="E72" s="99" t="s">
        <v>120</v>
      </c>
      <c r="F72" s="99" t="s">
        <v>177</v>
      </c>
      <c r="G72" s="100"/>
      <c r="H72" s="100">
        <f t="shared" si="16"/>
        <v>0</v>
      </c>
      <c r="I72" s="100">
        <f t="shared" si="16"/>
        <v>0</v>
      </c>
      <c r="J72" s="100">
        <f t="shared" si="16"/>
        <v>0</v>
      </c>
      <c r="K72" s="100">
        <f t="shared" si="16"/>
        <v>0</v>
      </c>
      <c r="L72" s="100">
        <f t="shared" si="16"/>
        <v>0</v>
      </c>
      <c r="M72" s="100">
        <f t="shared" si="16"/>
        <v>0</v>
      </c>
      <c r="N72" s="100"/>
      <c r="O72" s="55"/>
      <c r="P72" s="101" t="e">
        <f t="shared" si="1"/>
        <v>#DIV/0!</v>
      </c>
    </row>
    <row r="73" spans="1:16" s="139" customFormat="1" ht="12.75" hidden="1" customHeight="1" x14ac:dyDescent="0.2">
      <c r="A73" s="40" t="s">
        <v>189</v>
      </c>
      <c r="B73" s="103"/>
      <c r="C73" s="99" t="s">
        <v>186</v>
      </c>
      <c r="D73" s="99" t="s">
        <v>190</v>
      </c>
      <c r="E73" s="99" t="s">
        <v>120</v>
      </c>
      <c r="F73" s="99" t="s">
        <v>177</v>
      </c>
      <c r="G73" s="100"/>
      <c r="H73" s="100">
        <f>H68</f>
        <v>0</v>
      </c>
      <c r="I73" s="100">
        <f>I68</f>
        <v>0</v>
      </c>
      <c r="J73" s="100">
        <f>J68</f>
        <v>0</v>
      </c>
      <c r="K73" s="100"/>
      <c r="L73" s="100">
        <f>L68</f>
        <v>0</v>
      </c>
      <c r="M73" s="100">
        <f>M68</f>
        <v>0</v>
      </c>
      <c r="N73" s="100"/>
      <c r="O73" s="55"/>
      <c r="P73" s="101" t="e">
        <f t="shared" si="1"/>
        <v>#DIV/0!</v>
      </c>
    </row>
    <row r="74" spans="1:16" s="135" customFormat="1" ht="13.5" hidden="1" x14ac:dyDescent="0.25">
      <c r="A74" s="187" t="s">
        <v>191</v>
      </c>
      <c r="B74" s="188"/>
      <c r="C74" s="137" t="s">
        <v>282</v>
      </c>
      <c r="D74" s="132"/>
      <c r="E74" s="132"/>
      <c r="F74" s="132"/>
      <c r="G74" s="133"/>
      <c r="H74" s="133"/>
      <c r="I74" s="133"/>
      <c r="J74" s="133"/>
      <c r="K74" s="133"/>
      <c r="L74" s="133"/>
      <c r="M74" s="133"/>
      <c r="N74" s="133">
        <f t="shared" ref="N74:O76" si="17">N75</f>
        <v>0</v>
      </c>
      <c r="O74" s="133">
        <f t="shared" si="17"/>
        <v>0</v>
      </c>
      <c r="P74" s="134" t="e">
        <f>O74/N74</f>
        <v>#DIV/0!</v>
      </c>
    </row>
    <row r="75" spans="1:16" s="139" customFormat="1" ht="13.5" hidden="1" x14ac:dyDescent="0.25">
      <c r="A75" s="189" t="s">
        <v>192</v>
      </c>
      <c r="B75" s="190"/>
      <c r="C75" s="137" t="s">
        <v>283</v>
      </c>
      <c r="D75" s="137"/>
      <c r="E75" s="137" t="s">
        <v>122</v>
      </c>
      <c r="F75" s="137" t="s">
        <v>193</v>
      </c>
      <c r="G75" s="55"/>
      <c r="H75" s="55"/>
      <c r="I75" s="55"/>
      <c r="J75" s="55"/>
      <c r="K75" s="55"/>
      <c r="L75" s="55"/>
      <c r="M75" s="55"/>
      <c r="N75" s="55">
        <f t="shared" si="17"/>
        <v>0</v>
      </c>
      <c r="O75" s="55">
        <f t="shared" si="17"/>
        <v>0</v>
      </c>
      <c r="P75" s="134" t="e">
        <f t="shared" ref="P75:P78" si="18">O75/N75</f>
        <v>#DIV/0!</v>
      </c>
    </row>
    <row r="76" spans="1:16" s="139" customFormat="1" ht="39" hidden="1" customHeight="1" x14ac:dyDescent="0.25">
      <c r="A76" s="191" t="s">
        <v>194</v>
      </c>
      <c r="B76" s="192"/>
      <c r="C76" s="99" t="s">
        <v>283</v>
      </c>
      <c r="D76" s="99"/>
      <c r="E76" s="99" t="s">
        <v>122</v>
      </c>
      <c r="F76" s="99" t="s">
        <v>193</v>
      </c>
      <c r="G76" s="100"/>
      <c r="H76" s="100"/>
      <c r="I76" s="100"/>
      <c r="J76" s="100"/>
      <c r="K76" s="100"/>
      <c r="L76" s="100"/>
      <c r="M76" s="100"/>
      <c r="N76" s="100">
        <f t="shared" si="17"/>
        <v>0</v>
      </c>
      <c r="O76" s="100">
        <f t="shared" si="17"/>
        <v>0</v>
      </c>
      <c r="P76" s="134" t="e">
        <f t="shared" si="18"/>
        <v>#DIV/0!</v>
      </c>
    </row>
    <row r="77" spans="1:16" s="139" customFormat="1" ht="36" hidden="1" customHeight="1" x14ac:dyDescent="0.25">
      <c r="A77" s="191" t="s">
        <v>284</v>
      </c>
      <c r="B77" s="192"/>
      <c r="C77" s="99" t="s">
        <v>283</v>
      </c>
      <c r="D77" s="99"/>
      <c r="E77" s="99" t="s">
        <v>122</v>
      </c>
      <c r="F77" s="99" t="s">
        <v>193</v>
      </c>
      <c r="G77" s="100"/>
      <c r="H77" s="100"/>
      <c r="I77" s="100"/>
      <c r="J77" s="100"/>
      <c r="K77" s="100"/>
      <c r="L77" s="100"/>
      <c r="M77" s="100"/>
      <c r="N77" s="100">
        <f>N78</f>
        <v>0</v>
      </c>
      <c r="O77" s="100">
        <f>O78+O79</f>
        <v>0</v>
      </c>
      <c r="P77" s="134" t="e">
        <f t="shared" si="18"/>
        <v>#DIV/0!</v>
      </c>
    </row>
    <row r="78" spans="1:16" s="139" customFormat="1" ht="51" hidden="1" x14ac:dyDescent="0.25">
      <c r="A78" s="191" t="s">
        <v>285</v>
      </c>
      <c r="B78" s="192"/>
      <c r="C78" s="99" t="s">
        <v>283</v>
      </c>
      <c r="D78" s="99" t="s">
        <v>130</v>
      </c>
      <c r="E78" s="99" t="s">
        <v>122</v>
      </c>
      <c r="F78" s="99" t="s">
        <v>193</v>
      </c>
      <c r="G78" s="100"/>
      <c r="H78" s="100"/>
      <c r="I78" s="100"/>
      <c r="J78" s="100"/>
      <c r="K78" s="100"/>
      <c r="L78" s="100"/>
      <c r="M78" s="100"/>
      <c r="N78" s="100"/>
      <c r="O78" s="100"/>
      <c r="P78" s="134" t="e">
        <f t="shared" si="18"/>
        <v>#DIV/0!</v>
      </c>
    </row>
    <row r="79" spans="1:16" s="117" customFormat="1" ht="36" hidden="1" customHeight="1" x14ac:dyDescent="0.25">
      <c r="A79" s="40" t="s">
        <v>144</v>
      </c>
      <c r="B79" s="103"/>
      <c r="C79" s="99" t="s">
        <v>195</v>
      </c>
      <c r="D79" s="99" t="s">
        <v>145</v>
      </c>
      <c r="E79" s="99" t="s">
        <v>122</v>
      </c>
      <c r="F79" s="99" t="s">
        <v>193</v>
      </c>
      <c r="G79" s="100"/>
      <c r="H79" s="100"/>
      <c r="I79" s="100"/>
      <c r="J79" s="100"/>
      <c r="K79" s="100"/>
      <c r="L79" s="100"/>
      <c r="M79" s="100"/>
      <c r="N79" s="100">
        <v>0</v>
      </c>
      <c r="O79" s="100"/>
      <c r="P79" s="134">
        <v>1</v>
      </c>
    </row>
    <row r="80" spans="1:16" s="194" customFormat="1" ht="38.25" hidden="1" x14ac:dyDescent="0.25">
      <c r="A80" s="40" t="s">
        <v>154</v>
      </c>
      <c r="B80" s="193"/>
      <c r="C80" s="132"/>
      <c r="D80" s="132"/>
      <c r="E80" s="132" t="s">
        <v>193</v>
      </c>
      <c r="F80" s="132"/>
      <c r="G80" s="133"/>
      <c r="H80" s="133">
        <f t="shared" ref="H80:M86" si="19">H81</f>
        <v>0</v>
      </c>
      <c r="I80" s="133">
        <f t="shared" si="19"/>
        <v>0</v>
      </c>
      <c r="J80" s="133">
        <f t="shared" si="19"/>
        <v>0</v>
      </c>
      <c r="K80" s="133">
        <f t="shared" si="19"/>
        <v>0</v>
      </c>
      <c r="L80" s="133">
        <f t="shared" si="19"/>
        <v>0</v>
      </c>
      <c r="M80" s="133">
        <f t="shared" si="19"/>
        <v>0</v>
      </c>
      <c r="N80" s="133"/>
      <c r="O80" s="133"/>
      <c r="P80" s="101" t="e">
        <f t="shared" si="1"/>
        <v>#DIV/0!</v>
      </c>
    </row>
    <row r="81" spans="1:16" s="195" customFormat="1" ht="27" hidden="1" x14ac:dyDescent="0.2">
      <c r="A81" s="186" t="s">
        <v>198</v>
      </c>
      <c r="B81" s="185"/>
      <c r="C81" s="137"/>
      <c r="D81" s="137"/>
      <c r="E81" s="137" t="s">
        <v>193</v>
      </c>
      <c r="F81" s="137" t="s">
        <v>200</v>
      </c>
      <c r="G81" s="55"/>
      <c r="H81" s="55">
        <f t="shared" si="19"/>
        <v>0</v>
      </c>
      <c r="I81" s="55">
        <f t="shared" si="19"/>
        <v>0</v>
      </c>
      <c r="J81" s="55">
        <f t="shared" si="19"/>
        <v>0</v>
      </c>
      <c r="K81" s="55">
        <f t="shared" si="19"/>
        <v>0</v>
      </c>
      <c r="L81" s="55">
        <f t="shared" si="19"/>
        <v>0</v>
      </c>
      <c r="M81" s="55">
        <f t="shared" si="19"/>
        <v>0</v>
      </c>
      <c r="N81" s="55"/>
      <c r="O81" s="55"/>
      <c r="P81" s="101" t="e">
        <f t="shared" si="1"/>
        <v>#DIV/0!</v>
      </c>
    </row>
    <row r="82" spans="1:16" s="139" customFormat="1" ht="38.25" hidden="1" customHeight="1" x14ac:dyDescent="0.2">
      <c r="A82" s="32" t="s">
        <v>199</v>
      </c>
      <c r="B82" s="103"/>
      <c r="C82" s="99" t="s">
        <v>179</v>
      </c>
      <c r="D82" s="99"/>
      <c r="E82" s="99" t="s">
        <v>193</v>
      </c>
      <c r="F82" s="99" t="s">
        <v>200</v>
      </c>
      <c r="G82" s="100"/>
      <c r="H82" s="100">
        <f t="shared" si="19"/>
        <v>0</v>
      </c>
      <c r="I82" s="100">
        <f t="shared" si="19"/>
        <v>0</v>
      </c>
      <c r="J82" s="100">
        <f t="shared" si="19"/>
        <v>0</v>
      </c>
      <c r="K82" s="100">
        <f t="shared" si="19"/>
        <v>0</v>
      </c>
      <c r="L82" s="100">
        <f t="shared" si="19"/>
        <v>0</v>
      </c>
      <c r="M82" s="100">
        <f t="shared" si="19"/>
        <v>0</v>
      </c>
      <c r="N82" s="100"/>
      <c r="O82" s="55"/>
      <c r="P82" s="101" t="e">
        <f t="shared" si="1"/>
        <v>#DIV/0!</v>
      </c>
    </row>
    <row r="83" spans="1:16" s="139" customFormat="1" ht="28.5" hidden="1" customHeight="1" x14ac:dyDescent="0.2">
      <c r="A83" s="40" t="s">
        <v>178</v>
      </c>
      <c r="B83" s="103"/>
      <c r="C83" s="99" t="s">
        <v>181</v>
      </c>
      <c r="D83" s="99"/>
      <c r="E83" s="99" t="s">
        <v>193</v>
      </c>
      <c r="F83" s="99" t="s">
        <v>200</v>
      </c>
      <c r="G83" s="100"/>
      <c r="H83" s="100">
        <f t="shared" si="19"/>
        <v>0</v>
      </c>
      <c r="I83" s="100">
        <f t="shared" si="19"/>
        <v>0</v>
      </c>
      <c r="J83" s="100">
        <f t="shared" si="19"/>
        <v>0</v>
      </c>
      <c r="K83" s="100">
        <f t="shared" si="19"/>
        <v>0</v>
      </c>
      <c r="L83" s="100">
        <f t="shared" si="19"/>
        <v>0</v>
      </c>
      <c r="M83" s="100">
        <f t="shared" si="19"/>
        <v>0</v>
      </c>
      <c r="N83" s="100"/>
      <c r="O83" s="55"/>
      <c r="P83" s="101" t="e">
        <f t="shared" si="1"/>
        <v>#DIV/0!</v>
      </c>
    </row>
    <row r="84" spans="1:16" s="196" customFormat="1" ht="51" hidden="1" x14ac:dyDescent="0.2">
      <c r="A84" s="40" t="s">
        <v>201</v>
      </c>
      <c r="B84" s="103"/>
      <c r="C84" s="99" t="s">
        <v>203</v>
      </c>
      <c r="D84" s="99"/>
      <c r="E84" s="99" t="s">
        <v>193</v>
      </c>
      <c r="F84" s="99" t="s">
        <v>200</v>
      </c>
      <c r="G84" s="100"/>
      <c r="H84" s="100">
        <f t="shared" si="19"/>
        <v>0</v>
      </c>
      <c r="I84" s="100">
        <f t="shared" si="19"/>
        <v>0</v>
      </c>
      <c r="J84" s="100">
        <f t="shared" si="19"/>
        <v>0</v>
      </c>
      <c r="K84" s="100">
        <f t="shared" si="19"/>
        <v>0</v>
      </c>
      <c r="L84" s="100">
        <f t="shared" si="19"/>
        <v>0</v>
      </c>
      <c r="M84" s="100">
        <f t="shared" si="19"/>
        <v>0</v>
      </c>
      <c r="N84" s="100"/>
      <c r="O84" s="100"/>
      <c r="P84" s="101" t="e">
        <f t="shared" si="1"/>
        <v>#DIV/0!</v>
      </c>
    </row>
    <row r="85" spans="1:16" s="196" customFormat="1" ht="25.5" hidden="1" x14ac:dyDescent="0.2">
      <c r="A85" s="40" t="s">
        <v>202</v>
      </c>
      <c r="B85" s="103"/>
      <c r="C85" s="99" t="s">
        <v>203</v>
      </c>
      <c r="D85" s="99" t="s">
        <v>141</v>
      </c>
      <c r="E85" s="99" t="s">
        <v>193</v>
      </c>
      <c r="F85" s="99" t="s">
        <v>200</v>
      </c>
      <c r="G85" s="100"/>
      <c r="H85" s="100">
        <f t="shared" si="19"/>
        <v>0</v>
      </c>
      <c r="I85" s="100">
        <f t="shared" si="19"/>
        <v>0</v>
      </c>
      <c r="J85" s="100">
        <f t="shared" si="19"/>
        <v>0</v>
      </c>
      <c r="K85" s="100">
        <f t="shared" si="19"/>
        <v>0</v>
      </c>
      <c r="L85" s="100">
        <f t="shared" si="19"/>
        <v>0</v>
      </c>
      <c r="M85" s="100">
        <f t="shared" si="19"/>
        <v>0</v>
      </c>
      <c r="N85" s="100"/>
      <c r="O85" s="100"/>
      <c r="P85" s="101" t="e">
        <f t="shared" si="1"/>
        <v>#DIV/0!</v>
      </c>
    </row>
    <row r="86" spans="1:16" s="196" customFormat="1" ht="18.75" hidden="1" customHeight="1" x14ac:dyDescent="0.2">
      <c r="A86" s="40" t="s">
        <v>184</v>
      </c>
      <c r="B86" s="103"/>
      <c r="C86" s="99" t="s">
        <v>203</v>
      </c>
      <c r="D86" s="99" t="s">
        <v>143</v>
      </c>
      <c r="E86" s="99" t="s">
        <v>193</v>
      </c>
      <c r="F86" s="99" t="s">
        <v>200</v>
      </c>
      <c r="G86" s="100"/>
      <c r="H86" s="100">
        <f t="shared" si="19"/>
        <v>0</v>
      </c>
      <c r="I86" s="100">
        <f t="shared" si="19"/>
        <v>0</v>
      </c>
      <c r="J86" s="100">
        <f t="shared" si="19"/>
        <v>0</v>
      </c>
      <c r="K86" s="100">
        <f t="shared" si="19"/>
        <v>0</v>
      </c>
      <c r="L86" s="100">
        <f t="shared" si="19"/>
        <v>0</v>
      </c>
      <c r="M86" s="100">
        <f t="shared" si="19"/>
        <v>0</v>
      </c>
      <c r="N86" s="100"/>
      <c r="O86" s="100"/>
      <c r="P86" s="101" t="e">
        <f t="shared" si="1"/>
        <v>#DIV/0!</v>
      </c>
    </row>
    <row r="87" spans="1:16" s="196" customFormat="1" ht="38.25" hidden="1" x14ac:dyDescent="0.2">
      <c r="A87" s="40" t="s">
        <v>142</v>
      </c>
      <c r="B87" s="103"/>
      <c r="C87" s="99" t="s">
        <v>203</v>
      </c>
      <c r="D87" s="99" t="s">
        <v>145</v>
      </c>
      <c r="E87" s="99" t="s">
        <v>193</v>
      </c>
      <c r="F87" s="99" t="s">
        <v>200</v>
      </c>
      <c r="G87" s="100"/>
      <c r="H87" s="100"/>
      <c r="I87" s="100"/>
      <c r="J87" s="100"/>
      <c r="K87" s="100"/>
      <c r="L87" s="100"/>
      <c r="M87" s="100">
        <v>0</v>
      </c>
      <c r="N87" s="100"/>
      <c r="O87" s="100"/>
      <c r="P87" s="101" t="e">
        <f t="shared" si="1"/>
        <v>#DIV/0!</v>
      </c>
    </row>
    <row r="88" spans="1:16" s="135" customFormat="1" ht="27.75" hidden="1" customHeight="1" x14ac:dyDescent="0.25">
      <c r="A88" s="40" t="s">
        <v>144</v>
      </c>
      <c r="B88" s="193"/>
      <c r="C88" s="132"/>
      <c r="D88" s="132"/>
      <c r="E88" s="132" t="s">
        <v>148</v>
      </c>
      <c r="F88" s="132"/>
      <c r="G88" s="133"/>
      <c r="H88" s="133">
        <f t="shared" ref="H88:M88" si="20">H89+H95</f>
        <v>0</v>
      </c>
      <c r="I88" s="133">
        <f t="shared" si="20"/>
        <v>0</v>
      </c>
      <c r="J88" s="133">
        <f t="shared" si="20"/>
        <v>0</v>
      </c>
      <c r="K88" s="133">
        <f t="shared" si="20"/>
        <v>0</v>
      </c>
      <c r="L88" s="133">
        <f t="shared" si="20"/>
        <v>0</v>
      </c>
      <c r="M88" s="133">
        <f t="shared" si="20"/>
        <v>0</v>
      </c>
      <c r="N88" s="133"/>
      <c r="O88" s="133"/>
      <c r="P88" s="101" t="e">
        <f t="shared" si="1"/>
        <v>#DIV/0!</v>
      </c>
    </row>
    <row r="89" spans="1:16" s="139" customFormat="1" ht="13.5" hidden="1" x14ac:dyDescent="0.25">
      <c r="A89" s="186" t="s">
        <v>204</v>
      </c>
      <c r="B89" s="185"/>
      <c r="C89" s="137"/>
      <c r="D89" s="137"/>
      <c r="E89" s="137" t="s">
        <v>148</v>
      </c>
      <c r="F89" s="137" t="s">
        <v>206</v>
      </c>
      <c r="G89" s="55"/>
      <c r="H89" s="55">
        <f t="shared" ref="H89:M93" si="21">H90</f>
        <v>0</v>
      </c>
      <c r="I89" s="55">
        <f t="shared" si="21"/>
        <v>0</v>
      </c>
      <c r="J89" s="55">
        <f t="shared" si="21"/>
        <v>0</v>
      </c>
      <c r="K89" s="55">
        <f t="shared" si="21"/>
        <v>0</v>
      </c>
      <c r="L89" s="55">
        <f t="shared" si="21"/>
        <v>0</v>
      </c>
      <c r="M89" s="55">
        <f t="shared" si="21"/>
        <v>0</v>
      </c>
      <c r="N89" s="133"/>
      <c r="O89" s="55"/>
      <c r="P89" s="101" t="e">
        <f t="shared" si="1"/>
        <v>#DIV/0!</v>
      </c>
    </row>
    <row r="90" spans="1:16" s="139" customFormat="1" ht="38.25" hidden="1" customHeight="1" x14ac:dyDescent="0.25">
      <c r="A90" s="32" t="s">
        <v>205</v>
      </c>
      <c r="B90" s="103"/>
      <c r="C90" s="99" t="s">
        <v>179</v>
      </c>
      <c r="D90" s="99"/>
      <c r="E90" s="99" t="s">
        <v>148</v>
      </c>
      <c r="F90" s="99" t="s">
        <v>206</v>
      </c>
      <c r="G90" s="100"/>
      <c r="H90" s="100">
        <f t="shared" si="21"/>
        <v>0</v>
      </c>
      <c r="I90" s="100">
        <f t="shared" si="21"/>
        <v>0</v>
      </c>
      <c r="J90" s="100">
        <f t="shared" si="21"/>
        <v>0</v>
      </c>
      <c r="K90" s="100">
        <f t="shared" si="21"/>
        <v>0</v>
      </c>
      <c r="L90" s="100">
        <f t="shared" si="21"/>
        <v>0</v>
      </c>
      <c r="M90" s="100">
        <f t="shared" si="21"/>
        <v>0</v>
      </c>
      <c r="N90" s="133"/>
      <c r="O90" s="55"/>
      <c r="P90" s="101" t="e">
        <f t="shared" si="1"/>
        <v>#DIV/0!</v>
      </c>
    </row>
    <row r="91" spans="1:16" s="139" customFormat="1" ht="37.5" hidden="1" customHeight="1" x14ac:dyDescent="0.25">
      <c r="A91" s="40" t="s">
        <v>178</v>
      </c>
      <c r="B91" s="103"/>
      <c r="C91" s="99" t="s">
        <v>181</v>
      </c>
      <c r="D91" s="99"/>
      <c r="E91" s="99" t="s">
        <v>148</v>
      </c>
      <c r="F91" s="99" t="s">
        <v>206</v>
      </c>
      <c r="G91" s="100"/>
      <c r="H91" s="100">
        <f t="shared" si="21"/>
        <v>0</v>
      </c>
      <c r="I91" s="100">
        <f t="shared" si="21"/>
        <v>0</v>
      </c>
      <c r="J91" s="100">
        <f t="shared" si="21"/>
        <v>0</v>
      </c>
      <c r="K91" s="100">
        <f t="shared" si="21"/>
        <v>0</v>
      </c>
      <c r="L91" s="100">
        <f t="shared" si="21"/>
        <v>0</v>
      </c>
      <c r="M91" s="100">
        <f t="shared" si="21"/>
        <v>0</v>
      </c>
      <c r="N91" s="133"/>
      <c r="O91" s="55"/>
      <c r="P91" s="101" t="e">
        <f t="shared" si="1"/>
        <v>#DIV/0!</v>
      </c>
    </row>
    <row r="92" spans="1:16" s="102" customFormat="1" ht="44.25" hidden="1" customHeight="1" x14ac:dyDescent="0.25">
      <c r="A92" s="40" t="s">
        <v>201</v>
      </c>
      <c r="B92" s="103"/>
      <c r="C92" s="99" t="s">
        <v>208</v>
      </c>
      <c r="D92" s="99"/>
      <c r="E92" s="99" t="s">
        <v>148</v>
      </c>
      <c r="F92" s="99" t="s">
        <v>206</v>
      </c>
      <c r="G92" s="100"/>
      <c r="H92" s="100">
        <f t="shared" si="21"/>
        <v>0</v>
      </c>
      <c r="I92" s="100">
        <f t="shared" si="21"/>
        <v>0</v>
      </c>
      <c r="J92" s="100">
        <f t="shared" si="21"/>
        <v>0</v>
      </c>
      <c r="K92" s="100">
        <f t="shared" si="21"/>
        <v>0</v>
      </c>
      <c r="L92" s="100">
        <f t="shared" si="21"/>
        <v>0</v>
      </c>
      <c r="M92" s="100">
        <f t="shared" si="21"/>
        <v>0</v>
      </c>
      <c r="N92" s="133"/>
      <c r="O92" s="100"/>
      <c r="P92" s="101" t="e">
        <f t="shared" si="1"/>
        <v>#DIV/0!</v>
      </c>
    </row>
    <row r="93" spans="1:16" s="102" customFormat="1" ht="13.5" hidden="1" x14ac:dyDescent="0.25">
      <c r="A93" s="40" t="s">
        <v>207</v>
      </c>
      <c r="B93" s="103"/>
      <c r="C93" s="99" t="s">
        <v>208</v>
      </c>
      <c r="D93" s="99" t="s">
        <v>160</v>
      </c>
      <c r="E93" s="99" t="s">
        <v>148</v>
      </c>
      <c r="F93" s="99" t="s">
        <v>206</v>
      </c>
      <c r="G93" s="100"/>
      <c r="H93" s="100">
        <f t="shared" si="21"/>
        <v>0</v>
      </c>
      <c r="I93" s="100">
        <f t="shared" si="21"/>
        <v>0</v>
      </c>
      <c r="J93" s="100">
        <f t="shared" si="21"/>
        <v>0</v>
      </c>
      <c r="K93" s="100">
        <f t="shared" si="21"/>
        <v>0</v>
      </c>
      <c r="L93" s="100">
        <f t="shared" si="21"/>
        <v>0</v>
      </c>
      <c r="M93" s="100">
        <f t="shared" si="21"/>
        <v>0</v>
      </c>
      <c r="N93" s="133"/>
      <c r="O93" s="100"/>
      <c r="P93" s="101" t="e">
        <f t="shared" si="1"/>
        <v>#DIV/0!</v>
      </c>
    </row>
    <row r="94" spans="1:16" s="102" customFormat="1" ht="36" hidden="1" customHeight="1" x14ac:dyDescent="0.25">
      <c r="A94" s="40" t="s">
        <v>209</v>
      </c>
      <c r="B94" s="103"/>
      <c r="C94" s="99" t="s">
        <v>208</v>
      </c>
      <c r="D94" s="99" t="s">
        <v>211</v>
      </c>
      <c r="E94" s="99" t="s">
        <v>148</v>
      </c>
      <c r="F94" s="99" t="s">
        <v>206</v>
      </c>
      <c r="G94" s="100"/>
      <c r="H94" s="100"/>
      <c r="I94" s="100"/>
      <c r="J94" s="100"/>
      <c r="K94" s="100"/>
      <c r="L94" s="100"/>
      <c r="M94" s="100"/>
      <c r="N94" s="133"/>
      <c r="O94" s="100"/>
      <c r="P94" s="101" t="e">
        <f t="shared" ref="P94:P139" si="22">O94/N94</f>
        <v>#DIV/0!</v>
      </c>
    </row>
    <row r="95" spans="1:16" s="102" customFormat="1" ht="0.75" hidden="1" customHeight="1" x14ac:dyDescent="0.2">
      <c r="A95" s="40" t="s">
        <v>210</v>
      </c>
      <c r="B95" s="103"/>
      <c r="C95" s="99"/>
      <c r="D95" s="99"/>
      <c r="E95" s="99" t="s">
        <v>148</v>
      </c>
      <c r="F95" s="99" t="s">
        <v>213</v>
      </c>
      <c r="G95" s="100"/>
      <c r="H95" s="100">
        <f t="shared" ref="H95:M99" si="23">H96</f>
        <v>0</v>
      </c>
      <c r="I95" s="100">
        <f t="shared" si="23"/>
        <v>0</v>
      </c>
      <c r="J95" s="100">
        <f t="shared" si="23"/>
        <v>0</v>
      </c>
      <c r="K95" s="100">
        <f t="shared" si="23"/>
        <v>0</v>
      </c>
      <c r="L95" s="100">
        <f t="shared" si="23"/>
        <v>0</v>
      </c>
      <c r="M95" s="100">
        <f t="shared" si="23"/>
        <v>0</v>
      </c>
      <c r="N95" s="197"/>
      <c r="O95" s="100"/>
      <c r="P95" s="101" t="e">
        <f t="shared" si="22"/>
        <v>#DIV/0!</v>
      </c>
    </row>
    <row r="96" spans="1:16" s="102" customFormat="1" hidden="1" x14ac:dyDescent="0.2">
      <c r="A96" s="32" t="s">
        <v>212</v>
      </c>
      <c r="B96" s="103"/>
      <c r="C96" s="99" t="s">
        <v>215</v>
      </c>
      <c r="D96" s="99"/>
      <c r="E96" s="99" t="s">
        <v>148</v>
      </c>
      <c r="F96" s="99" t="s">
        <v>213</v>
      </c>
      <c r="G96" s="100"/>
      <c r="H96" s="100">
        <f t="shared" si="23"/>
        <v>0</v>
      </c>
      <c r="I96" s="100">
        <f t="shared" si="23"/>
        <v>0</v>
      </c>
      <c r="J96" s="100">
        <f t="shared" si="23"/>
        <v>0</v>
      </c>
      <c r="K96" s="100">
        <f t="shared" si="23"/>
        <v>0</v>
      </c>
      <c r="L96" s="100">
        <f t="shared" si="23"/>
        <v>0</v>
      </c>
      <c r="M96" s="100">
        <f t="shared" si="23"/>
        <v>0</v>
      </c>
      <c r="N96" s="100"/>
      <c r="O96" s="100"/>
      <c r="P96" s="101" t="e">
        <f t="shared" si="22"/>
        <v>#DIV/0!</v>
      </c>
    </row>
    <row r="97" spans="1:16" s="102" customFormat="1" ht="28.5" hidden="1" customHeight="1" x14ac:dyDescent="0.2">
      <c r="A97" s="40" t="s">
        <v>214</v>
      </c>
      <c r="B97" s="103"/>
      <c r="C97" s="99" t="s">
        <v>217</v>
      </c>
      <c r="D97" s="99"/>
      <c r="E97" s="99" t="s">
        <v>148</v>
      </c>
      <c r="F97" s="99" t="s">
        <v>213</v>
      </c>
      <c r="G97" s="100"/>
      <c r="H97" s="100">
        <f t="shared" si="23"/>
        <v>0</v>
      </c>
      <c r="I97" s="100">
        <f t="shared" si="23"/>
        <v>0</v>
      </c>
      <c r="J97" s="100">
        <f t="shared" si="23"/>
        <v>0</v>
      </c>
      <c r="K97" s="100">
        <f t="shared" si="23"/>
        <v>0</v>
      </c>
      <c r="L97" s="100">
        <f t="shared" si="23"/>
        <v>0</v>
      </c>
      <c r="M97" s="100">
        <f t="shared" si="23"/>
        <v>0</v>
      </c>
      <c r="N97" s="100"/>
      <c r="O97" s="100"/>
      <c r="P97" s="101" t="e">
        <f t="shared" si="22"/>
        <v>#DIV/0!</v>
      </c>
    </row>
    <row r="98" spans="1:16" s="102" customFormat="1" ht="76.5" hidden="1" x14ac:dyDescent="0.2">
      <c r="A98" s="40" t="s">
        <v>216</v>
      </c>
      <c r="B98" s="103"/>
      <c r="C98" s="99" t="s">
        <v>219</v>
      </c>
      <c r="D98" s="99"/>
      <c r="E98" s="99" t="s">
        <v>148</v>
      </c>
      <c r="F98" s="99" t="s">
        <v>213</v>
      </c>
      <c r="G98" s="100"/>
      <c r="H98" s="100">
        <f t="shared" si="23"/>
        <v>0</v>
      </c>
      <c r="I98" s="100">
        <f t="shared" si="23"/>
        <v>0</v>
      </c>
      <c r="J98" s="100">
        <f t="shared" si="23"/>
        <v>0</v>
      </c>
      <c r="K98" s="100">
        <f t="shared" si="23"/>
        <v>0</v>
      </c>
      <c r="L98" s="100">
        <f t="shared" si="23"/>
        <v>0</v>
      </c>
      <c r="M98" s="100">
        <f t="shared" si="23"/>
        <v>0</v>
      </c>
      <c r="N98" s="100"/>
      <c r="O98" s="100"/>
      <c r="P98" s="101" t="e">
        <f t="shared" si="22"/>
        <v>#DIV/0!</v>
      </c>
    </row>
    <row r="99" spans="1:16" s="139" customFormat="1" ht="38.25" hidden="1" x14ac:dyDescent="0.2">
      <c r="A99" s="40" t="s">
        <v>218</v>
      </c>
      <c r="B99" s="192"/>
      <c r="C99" s="99" t="s">
        <v>219</v>
      </c>
      <c r="D99" s="99" t="s">
        <v>221</v>
      </c>
      <c r="E99" s="99" t="s">
        <v>148</v>
      </c>
      <c r="F99" s="99" t="s">
        <v>213</v>
      </c>
      <c r="G99" s="100"/>
      <c r="H99" s="100">
        <f t="shared" si="23"/>
        <v>0</v>
      </c>
      <c r="I99" s="100">
        <f t="shared" si="23"/>
        <v>0</v>
      </c>
      <c r="J99" s="100">
        <f t="shared" si="23"/>
        <v>0</v>
      </c>
      <c r="K99" s="100">
        <f t="shared" si="23"/>
        <v>0</v>
      </c>
      <c r="L99" s="100">
        <f t="shared" si="23"/>
        <v>0</v>
      </c>
      <c r="M99" s="100">
        <f t="shared" si="23"/>
        <v>0</v>
      </c>
      <c r="N99" s="100"/>
      <c r="O99" s="55"/>
      <c r="P99" s="101" t="e">
        <f t="shared" si="22"/>
        <v>#DIV/0!</v>
      </c>
    </row>
    <row r="100" spans="1:16" s="139" customFormat="1" hidden="1" x14ac:dyDescent="0.2">
      <c r="A100" s="191" t="s">
        <v>220</v>
      </c>
      <c r="B100" s="192"/>
      <c r="C100" s="99" t="s">
        <v>219</v>
      </c>
      <c r="D100" s="99" t="s">
        <v>223</v>
      </c>
      <c r="E100" s="99" t="s">
        <v>148</v>
      </c>
      <c r="F100" s="99" t="s">
        <v>213</v>
      </c>
      <c r="G100" s="100"/>
      <c r="H100" s="100"/>
      <c r="I100" s="100"/>
      <c r="J100" s="100"/>
      <c r="K100" s="100"/>
      <c r="L100" s="100"/>
      <c r="M100" s="100"/>
      <c r="N100" s="100"/>
      <c r="O100" s="55"/>
      <c r="P100" s="101" t="e">
        <f t="shared" si="22"/>
        <v>#DIV/0!</v>
      </c>
    </row>
    <row r="101" spans="1:16" s="135" customFormat="1" ht="19.5" customHeight="1" x14ac:dyDescent="0.25">
      <c r="A101" s="189" t="s">
        <v>286</v>
      </c>
      <c r="B101" s="185"/>
      <c r="C101" s="137" t="s">
        <v>282</v>
      </c>
      <c r="D101" s="132"/>
      <c r="E101" s="108"/>
      <c r="F101" s="108"/>
      <c r="G101" s="133">
        <f>G112</f>
        <v>605.09999999999991</v>
      </c>
      <c r="H101" s="133"/>
      <c r="I101" s="133"/>
      <c r="J101" s="133"/>
      <c r="K101" s="133"/>
      <c r="L101" s="133"/>
      <c r="M101" s="133"/>
      <c r="N101" s="55">
        <f>N112</f>
        <v>809.9</v>
      </c>
      <c r="O101" s="55">
        <f>O112</f>
        <v>628.5</v>
      </c>
      <c r="P101" s="138">
        <f t="shared" si="22"/>
        <v>0.77602173107791084</v>
      </c>
    </row>
    <row r="102" spans="1:16" s="102" customFormat="1" ht="12.75" hidden="1" customHeight="1" x14ac:dyDescent="0.2">
      <c r="A102" s="40"/>
      <c r="B102" s="103"/>
      <c r="C102" s="99"/>
      <c r="D102" s="99"/>
      <c r="E102" s="108" t="s">
        <v>229</v>
      </c>
      <c r="F102" s="108" t="s">
        <v>193</v>
      </c>
      <c r="G102" s="100"/>
      <c r="H102" s="100"/>
      <c r="I102" s="100"/>
      <c r="J102" s="100"/>
      <c r="K102" s="100"/>
      <c r="L102" s="100"/>
      <c r="M102" s="100"/>
      <c r="N102" s="100"/>
      <c r="O102" s="100"/>
      <c r="P102" s="101" t="e">
        <f t="shared" si="22"/>
        <v>#DIV/0!</v>
      </c>
    </row>
    <row r="103" spans="1:16" s="139" customFormat="1" ht="12.75" hidden="1" customHeight="1" x14ac:dyDescent="0.2">
      <c r="A103" s="40"/>
      <c r="B103" s="103"/>
      <c r="C103" s="99"/>
      <c r="D103" s="99"/>
      <c r="E103" s="108" t="s">
        <v>229</v>
      </c>
      <c r="F103" s="108" t="s">
        <v>193</v>
      </c>
      <c r="G103" s="100"/>
      <c r="H103" s="100"/>
      <c r="I103" s="100"/>
      <c r="J103" s="100"/>
      <c r="K103" s="100"/>
      <c r="L103" s="100"/>
      <c r="M103" s="100"/>
      <c r="N103" s="100"/>
      <c r="O103" s="100"/>
      <c r="P103" s="101" t="e">
        <f t="shared" si="22"/>
        <v>#DIV/0!</v>
      </c>
    </row>
    <row r="104" spans="1:16" s="139" customFormat="1" ht="16.5" hidden="1" customHeight="1" x14ac:dyDescent="0.2">
      <c r="A104" s="40"/>
      <c r="B104" s="192"/>
      <c r="C104" s="99"/>
      <c r="D104" s="99"/>
      <c r="E104" s="108" t="s">
        <v>229</v>
      </c>
      <c r="F104" s="108" t="s">
        <v>193</v>
      </c>
      <c r="G104" s="100"/>
      <c r="H104" s="100"/>
      <c r="I104" s="100"/>
      <c r="J104" s="100"/>
      <c r="K104" s="100"/>
      <c r="L104" s="100"/>
      <c r="M104" s="100"/>
      <c r="N104" s="100"/>
      <c r="O104" s="100"/>
      <c r="P104" s="101" t="e">
        <f t="shared" si="22"/>
        <v>#DIV/0!</v>
      </c>
    </row>
    <row r="105" spans="1:16" s="139" customFormat="1" ht="12.75" hidden="1" customHeight="1" x14ac:dyDescent="0.2">
      <c r="A105" s="191"/>
      <c r="B105" s="192"/>
      <c r="C105" s="99"/>
      <c r="D105" s="99"/>
      <c r="E105" s="108" t="s">
        <v>229</v>
      </c>
      <c r="F105" s="108" t="s">
        <v>193</v>
      </c>
      <c r="G105" s="100"/>
      <c r="H105" s="100"/>
      <c r="I105" s="100"/>
      <c r="J105" s="100"/>
      <c r="K105" s="100"/>
      <c r="L105" s="100"/>
      <c r="M105" s="100"/>
      <c r="N105" s="100"/>
      <c r="O105" s="100"/>
      <c r="P105" s="101" t="e">
        <f t="shared" si="22"/>
        <v>#DIV/0!</v>
      </c>
    </row>
    <row r="106" spans="1:16" s="139" customFormat="1" ht="12.75" hidden="1" customHeight="1" x14ac:dyDescent="0.2">
      <c r="A106" s="191"/>
      <c r="B106" s="185"/>
      <c r="C106" s="137"/>
      <c r="D106" s="137"/>
      <c r="E106" s="108" t="s">
        <v>229</v>
      </c>
      <c r="F106" s="108" t="s">
        <v>193</v>
      </c>
      <c r="G106" s="55"/>
      <c r="H106" s="55"/>
      <c r="I106" s="55"/>
      <c r="J106" s="55"/>
      <c r="K106" s="55"/>
      <c r="L106" s="55"/>
      <c r="M106" s="55"/>
      <c r="N106" s="100"/>
      <c r="O106" s="100"/>
      <c r="P106" s="101" t="e">
        <f t="shared" si="22"/>
        <v>#DIV/0!</v>
      </c>
    </row>
    <row r="107" spans="1:16" s="102" customFormat="1" ht="12.75" hidden="1" customHeight="1" x14ac:dyDescent="0.2">
      <c r="A107" s="32"/>
      <c r="B107" s="103"/>
      <c r="C107" s="99"/>
      <c r="D107" s="99"/>
      <c r="E107" s="108" t="s">
        <v>229</v>
      </c>
      <c r="F107" s="108" t="s">
        <v>193</v>
      </c>
      <c r="G107" s="100"/>
      <c r="H107" s="100"/>
      <c r="I107" s="100"/>
      <c r="J107" s="100"/>
      <c r="K107" s="100"/>
      <c r="L107" s="100"/>
      <c r="M107" s="100"/>
      <c r="N107" s="100"/>
      <c r="O107" s="100"/>
      <c r="P107" s="101" t="e">
        <f t="shared" si="22"/>
        <v>#DIV/0!</v>
      </c>
    </row>
    <row r="108" spans="1:16" s="102" customFormat="1" ht="43.5" hidden="1" customHeight="1" x14ac:dyDescent="0.2">
      <c r="A108" s="40"/>
      <c r="B108" s="103"/>
      <c r="C108" s="99"/>
      <c r="D108" s="99"/>
      <c r="E108" s="108" t="s">
        <v>229</v>
      </c>
      <c r="F108" s="108" t="s">
        <v>193</v>
      </c>
      <c r="G108" s="100"/>
      <c r="H108" s="100"/>
      <c r="I108" s="100"/>
      <c r="J108" s="100"/>
      <c r="K108" s="100"/>
      <c r="L108" s="100"/>
      <c r="M108" s="100"/>
      <c r="N108" s="100"/>
      <c r="O108" s="100"/>
      <c r="P108" s="101" t="e">
        <f t="shared" si="22"/>
        <v>#DIV/0!</v>
      </c>
    </row>
    <row r="109" spans="1:16" s="102" customFormat="1" ht="12.75" hidden="1" customHeight="1" x14ac:dyDescent="0.2">
      <c r="A109" s="40"/>
      <c r="B109" s="103"/>
      <c r="C109" s="99"/>
      <c r="D109" s="99"/>
      <c r="E109" s="108" t="s">
        <v>229</v>
      </c>
      <c r="F109" s="108" t="s">
        <v>193</v>
      </c>
      <c r="G109" s="100"/>
      <c r="H109" s="100"/>
      <c r="I109" s="100"/>
      <c r="J109" s="100"/>
      <c r="K109" s="100"/>
      <c r="L109" s="100"/>
      <c r="M109" s="100"/>
      <c r="N109" s="100"/>
      <c r="O109" s="100"/>
      <c r="P109" s="101" t="e">
        <f t="shared" si="22"/>
        <v>#DIV/0!</v>
      </c>
    </row>
    <row r="110" spans="1:16" s="139" customFormat="1" ht="12.75" hidden="1" customHeight="1" x14ac:dyDescent="0.2">
      <c r="A110" s="40"/>
      <c r="B110" s="103"/>
      <c r="C110" s="99"/>
      <c r="D110" s="99"/>
      <c r="E110" s="108" t="s">
        <v>229</v>
      </c>
      <c r="F110" s="108" t="s">
        <v>193</v>
      </c>
      <c r="G110" s="100"/>
      <c r="H110" s="100"/>
      <c r="I110" s="100"/>
      <c r="J110" s="100"/>
      <c r="K110" s="100"/>
      <c r="L110" s="100"/>
      <c r="M110" s="100"/>
      <c r="N110" s="100"/>
      <c r="O110" s="100"/>
      <c r="P110" s="101" t="e">
        <f t="shared" si="22"/>
        <v>#DIV/0!</v>
      </c>
    </row>
    <row r="111" spans="1:16" s="139" customFormat="1" ht="37.5" hidden="1" customHeight="1" x14ac:dyDescent="0.2">
      <c r="A111" s="40"/>
      <c r="B111" s="103"/>
      <c r="C111" s="99"/>
      <c r="D111" s="99"/>
      <c r="E111" s="108" t="s">
        <v>229</v>
      </c>
      <c r="F111" s="108" t="s">
        <v>193</v>
      </c>
      <c r="G111" s="100"/>
      <c r="H111" s="100"/>
      <c r="I111" s="100"/>
      <c r="J111" s="100"/>
      <c r="K111" s="100"/>
      <c r="L111" s="100"/>
      <c r="M111" s="100"/>
      <c r="N111" s="100"/>
      <c r="O111" s="100"/>
      <c r="P111" s="101" t="e">
        <f t="shared" si="22"/>
        <v>#DIV/0!</v>
      </c>
    </row>
    <row r="112" spans="1:16" s="139" customFormat="1" ht="81.75" customHeight="1" x14ac:dyDescent="0.2">
      <c r="A112" s="32" t="s">
        <v>216</v>
      </c>
      <c r="B112" s="185"/>
      <c r="C112" s="137" t="s">
        <v>287</v>
      </c>
      <c r="D112" s="137"/>
      <c r="E112" s="137"/>
      <c r="F112" s="137"/>
      <c r="G112" s="55">
        <f>G116+G118+G125+G138</f>
        <v>605.09999999999991</v>
      </c>
      <c r="H112" s="55"/>
      <c r="I112" s="55"/>
      <c r="J112" s="55"/>
      <c r="K112" s="55"/>
      <c r="L112" s="55"/>
      <c r="M112" s="55"/>
      <c r="N112" s="55">
        <f>N116+N118+N117</f>
        <v>809.9</v>
      </c>
      <c r="O112" s="55">
        <f>O116+O118+O117</f>
        <v>628.5</v>
      </c>
      <c r="P112" s="138">
        <f t="shared" si="22"/>
        <v>0.77602173107791084</v>
      </c>
    </row>
    <row r="113" spans="1:16" s="64" customFormat="1" ht="0.75" hidden="1" customHeight="1" x14ac:dyDescent="0.2">
      <c r="A113" s="182" t="s">
        <v>216</v>
      </c>
      <c r="B113" s="182"/>
      <c r="C113" s="108" t="s">
        <v>215</v>
      </c>
      <c r="D113" s="198"/>
      <c r="E113" s="108" t="s">
        <v>237</v>
      </c>
      <c r="F113" s="108" t="s">
        <v>193</v>
      </c>
      <c r="G113" s="104"/>
      <c r="H113" s="104" t="e">
        <f t="shared" ref="H113:M113" si="24">H114</f>
        <v>#REF!</v>
      </c>
      <c r="I113" s="104" t="e">
        <f t="shared" si="24"/>
        <v>#REF!</v>
      </c>
      <c r="J113" s="104" t="e">
        <f t="shared" si="24"/>
        <v>#REF!</v>
      </c>
      <c r="K113" s="104" t="e">
        <f t="shared" si="24"/>
        <v>#REF!</v>
      </c>
      <c r="L113" s="104" t="e">
        <f t="shared" si="24"/>
        <v>#REF!</v>
      </c>
      <c r="M113" s="104" t="e">
        <f t="shared" si="24"/>
        <v>#REF!</v>
      </c>
      <c r="N113" s="104"/>
      <c r="O113" s="78"/>
      <c r="P113" s="106" t="e">
        <f t="shared" si="22"/>
        <v>#DIV/0!</v>
      </c>
    </row>
    <row r="114" spans="1:16" s="64" customFormat="1" ht="38.25" hidden="1" x14ac:dyDescent="0.2">
      <c r="A114" s="181" t="s">
        <v>214</v>
      </c>
      <c r="B114" s="182"/>
      <c r="C114" s="108" t="s">
        <v>217</v>
      </c>
      <c r="D114" s="198"/>
      <c r="E114" s="108" t="s">
        <v>237</v>
      </c>
      <c r="F114" s="108" t="s">
        <v>193</v>
      </c>
      <c r="G114" s="104"/>
      <c r="H114" s="104" t="e">
        <f t="shared" ref="H114:M114" si="25">H115+H117+H121+H124</f>
        <v>#REF!</v>
      </c>
      <c r="I114" s="104" t="e">
        <f t="shared" si="25"/>
        <v>#REF!</v>
      </c>
      <c r="J114" s="104" t="e">
        <f t="shared" si="25"/>
        <v>#REF!</v>
      </c>
      <c r="K114" s="104" t="e">
        <f t="shared" si="25"/>
        <v>#REF!</v>
      </c>
      <c r="L114" s="104" t="e">
        <f t="shared" si="25"/>
        <v>#REF!</v>
      </c>
      <c r="M114" s="104" t="e">
        <f t="shared" si="25"/>
        <v>#REF!</v>
      </c>
      <c r="N114" s="104"/>
      <c r="O114" s="78"/>
      <c r="P114" s="106" t="e">
        <f t="shared" si="22"/>
        <v>#DIV/0!</v>
      </c>
    </row>
    <row r="115" spans="1:16" s="64" customFormat="1" ht="76.5" hidden="1" x14ac:dyDescent="0.2">
      <c r="A115" s="181" t="s">
        <v>216</v>
      </c>
      <c r="B115" s="182"/>
      <c r="C115" s="108" t="s">
        <v>239</v>
      </c>
      <c r="D115" s="108"/>
      <c r="E115" s="108" t="s">
        <v>237</v>
      </c>
      <c r="F115" s="108" t="s">
        <v>193</v>
      </c>
      <c r="G115" s="104"/>
      <c r="H115" s="104" t="e">
        <f t="shared" ref="H115:M115" si="26">H116</f>
        <v>#REF!</v>
      </c>
      <c r="I115" s="104" t="e">
        <f t="shared" si="26"/>
        <v>#REF!</v>
      </c>
      <c r="J115" s="104" t="e">
        <f t="shared" si="26"/>
        <v>#REF!</v>
      </c>
      <c r="K115" s="104" t="e">
        <f t="shared" si="26"/>
        <v>#REF!</v>
      </c>
      <c r="L115" s="104" t="e">
        <f t="shared" si="26"/>
        <v>#REF!</v>
      </c>
      <c r="M115" s="104" t="e">
        <f t="shared" si="26"/>
        <v>#REF!</v>
      </c>
      <c r="N115" s="104"/>
      <c r="O115" s="78"/>
      <c r="P115" s="106" t="e">
        <f t="shared" si="22"/>
        <v>#DIV/0!</v>
      </c>
    </row>
    <row r="116" spans="1:16" s="64" customFormat="1" ht="24.75" customHeight="1" x14ac:dyDescent="0.2">
      <c r="A116" s="181" t="s">
        <v>240</v>
      </c>
      <c r="B116" s="199"/>
      <c r="C116" s="108" t="s">
        <v>395</v>
      </c>
      <c r="D116" s="108" t="s">
        <v>221</v>
      </c>
      <c r="E116" s="108" t="s">
        <v>237</v>
      </c>
      <c r="F116" s="108" t="s">
        <v>193</v>
      </c>
      <c r="G116" s="104">
        <v>330.2</v>
      </c>
      <c r="H116" s="104" t="e">
        <f>#REF!</f>
        <v>#REF!</v>
      </c>
      <c r="I116" s="104" t="e">
        <f>#REF!</f>
        <v>#REF!</v>
      </c>
      <c r="J116" s="104" t="e">
        <f>#REF!</f>
        <v>#REF!</v>
      </c>
      <c r="K116" s="104" t="e">
        <f>#REF!+211.7+63.2</f>
        <v>#REF!</v>
      </c>
      <c r="L116" s="104" t="e">
        <f>#REF!</f>
        <v>#REF!</v>
      </c>
      <c r="M116" s="104" t="e">
        <f>#REF!</f>
        <v>#REF!</v>
      </c>
      <c r="N116" s="104">
        <f>'3'!M113</f>
        <v>262.3</v>
      </c>
      <c r="O116" s="104">
        <f>'3'!N113</f>
        <v>81</v>
      </c>
      <c r="P116" s="106">
        <f t="shared" si="22"/>
        <v>0.30880670987418984</v>
      </c>
    </row>
    <row r="117" spans="1:16" s="64" customFormat="1" x14ac:dyDescent="0.2">
      <c r="A117" s="200" t="str">
        <f>'2'!A123</f>
        <v>Озеленение (Межбюджетные  трансферты)</v>
      </c>
      <c r="B117" s="182"/>
      <c r="C117" s="108" t="s">
        <v>432</v>
      </c>
      <c r="D117" s="108" t="s">
        <v>221</v>
      </c>
      <c r="E117" s="108" t="s">
        <v>237</v>
      </c>
      <c r="F117" s="108" t="s">
        <v>193</v>
      </c>
      <c r="G117" s="104"/>
      <c r="H117" s="104">
        <f t="shared" ref="H117:M125" si="27">H118</f>
        <v>0</v>
      </c>
      <c r="I117" s="104">
        <f t="shared" si="27"/>
        <v>0</v>
      </c>
      <c r="J117" s="104">
        <f t="shared" si="27"/>
        <v>0</v>
      </c>
      <c r="K117" s="104">
        <f t="shared" si="27"/>
        <v>-11.7</v>
      </c>
      <c r="L117" s="104">
        <f t="shared" si="27"/>
        <v>0</v>
      </c>
      <c r="M117" s="104">
        <f t="shared" si="27"/>
        <v>0</v>
      </c>
      <c r="N117" s="104">
        <f>'2'!G123</f>
        <v>11.6</v>
      </c>
      <c r="O117" s="100">
        <f>'2'!H123</f>
        <v>11.6</v>
      </c>
      <c r="P117" s="106">
        <v>1</v>
      </c>
    </row>
    <row r="118" spans="1:16" s="64" customFormat="1" ht="38.25" x14ac:dyDescent="0.2">
      <c r="A118" s="181" t="s">
        <v>260</v>
      </c>
      <c r="B118" s="199"/>
      <c r="C118" s="108" t="s">
        <v>396</v>
      </c>
      <c r="D118" s="108" t="s">
        <v>221</v>
      </c>
      <c r="E118" s="108" t="s">
        <v>237</v>
      </c>
      <c r="F118" s="108" t="s">
        <v>193</v>
      </c>
      <c r="G118" s="104">
        <v>11.7</v>
      </c>
      <c r="H118" s="104">
        <f t="shared" si="27"/>
        <v>0</v>
      </c>
      <c r="I118" s="104">
        <f t="shared" si="27"/>
        <v>0</v>
      </c>
      <c r="J118" s="104">
        <f t="shared" si="27"/>
        <v>0</v>
      </c>
      <c r="K118" s="104">
        <f>K119-11.7</f>
        <v>-11.7</v>
      </c>
      <c r="L118" s="104">
        <f t="shared" si="27"/>
        <v>0</v>
      </c>
      <c r="M118" s="104">
        <f t="shared" si="27"/>
        <v>0</v>
      </c>
      <c r="N118" s="104">
        <f>'3'!M135</f>
        <v>536</v>
      </c>
      <c r="O118" s="100">
        <f>'3'!N135</f>
        <v>535.9</v>
      </c>
      <c r="P118" s="106">
        <f t="shared" si="22"/>
        <v>0.9998134328358208</v>
      </c>
    </row>
    <row r="119" spans="1:16" s="64" customFormat="1" ht="153" hidden="1" x14ac:dyDescent="0.2">
      <c r="A119" s="181" t="s">
        <v>244</v>
      </c>
      <c r="B119" s="199"/>
      <c r="C119" s="108" t="s">
        <v>243</v>
      </c>
      <c r="D119" s="108" t="s">
        <v>223</v>
      </c>
      <c r="E119" s="108" t="s">
        <v>229</v>
      </c>
      <c r="F119" s="108" t="s">
        <v>193</v>
      </c>
      <c r="G119" s="104"/>
      <c r="H119" s="104"/>
      <c r="I119" s="104"/>
      <c r="J119" s="104"/>
      <c r="K119" s="104"/>
      <c r="L119" s="104"/>
      <c r="M119" s="104"/>
      <c r="N119" s="104"/>
      <c r="O119" s="100"/>
      <c r="P119" s="106" t="e">
        <f t="shared" si="22"/>
        <v>#DIV/0!</v>
      </c>
    </row>
    <row r="120" spans="1:16" s="64" customFormat="1" hidden="1" x14ac:dyDescent="0.2">
      <c r="A120" s="200" t="s">
        <v>222</v>
      </c>
      <c r="B120" s="182"/>
      <c r="C120" s="108" t="s">
        <v>246</v>
      </c>
      <c r="D120" s="108" t="s">
        <v>223</v>
      </c>
      <c r="E120" s="108" t="s">
        <v>237</v>
      </c>
      <c r="F120" s="108" t="s">
        <v>193</v>
      </c>
      <c r="G120" s="104"/>
      <c r="H120" s="104">
        <f t="shared" si="27"/>
        <v>0</v>
      </c>
      <c r="I120" s="104">
        <f t="shared" si="27"/>
        <v>0</v>
      </c>
      <c r="J120" s="104">
        <f t="shared" si="27"/>
        <v>0</v>
      </c>
      <c r="K120" s="104">
        <f t="shared" si="27"/>
        <v>0</v>
      </c>
      <c r="L120" s="104">
        <f t="shared" si="27"/>
        <v>0</v>
      </c>
      <c r="M120" s="104">
        <f t="shared" si="27"/>
        <v>0</v>
      </c>
      <c r="N120" s="104"/>
      <c r="O120" s="100"/>
      <c r="P120" s="106" t="e">
        <f t="shared" si="22"/>
        <v>#DIV/0!</v>
      </c>
    </row>
    <row r="121" spans="1:16" s="64" customFormat="1" hidden="1" x14ac:dyDescent="0.2">
      <c r="A121" s="200" t="s">
        <v>222</v>
      </c>
      <c r="B121" s="182"/>
      <c r="C121" s="108" t="s">
        <v>246</v>
      </c>
      <c r="D121" s="108" t="s">
        <v>223</v>
      </c>
      <c r="E121" s="108" t="s">
        <v>237</v>
      </c>
      <c r="F121" s="108" t="s">
        <v>193</v>
      </c>
      <c r="G121" s="104"/>
      <c r="H121" s="104">
        <f t="shared" si="27"/>
        <v>0</v>
      </c>
      <c r="I121" s="104">
        <f t="shared" si="27"/>
        <v>0</v>
      </c>
      <c r="J121" s="104">
        <f t="shared" si="27"/>
        <v>0</v>
      </c>
      <c r="K121" s="104">
        <f t="shared" si="27"/>
        <v>0</v>
      </c>
      <c r="L121" s="104">
        <f t="shared" si="27"/>
        <v>0</v>
      </c>
      <c r="M121" s="104">
        <f t="shared" si="27"/>
        <v>0</v>
      </c>
      <c r="N121" s="104"/>
      <c r="O121" s="100"/>
      <c r="P121" s="106" t="e">
        <f t="shared" si="22"/>
        <v>#DIV/0!</v>
      </c>
    </row>
    <row r="122" spans="1:16" s="64" customFormat="1" hidden="1" x14ac:dyDescent="0.2">
      <c r="A122" s="181" t="s">
        <v>245</v>
      </c>
      <c r="B122" s="199"/>
      <c r="C122" s="108" t="s">
        <v>246</v>
      </c>
      <c r="D122" s="108" t="s">
        <v>221</v>
      </c>
      <c r="E122" s="108" t="s">
        <v>237</v>
      </c>
      <c r="F122" s="108" t="s">
        <v>193</v>
      </c>
      <c r="G122" s="104"/>
      <c r="H122" s="104">
        <f t="shared" si="27"/>
        <v>0</v>
      </c>
      <c r="I122" s="104">
        <f t="shared" si="27"/>
        <v>0</v>
      </c>
      <c r="J122" s="104">
        <f t="shared" si="27"/>
        <v>0</v>
      </c>
      <c r="K122" s="104">
        <f t="shared" si="27"/>
        <v>0</v>
      </c>
      <c r="L122" s="104">
        <f t="shared" si="27"/>
        <v>0</v>
      </c>
      <c r="M122" s="104">
        <f t="shared" si="27"/>
        <v>0</v>
      </c>
      <c r="N122" s="104"/>
      <c r="O122" s="100"/>
      <c r="P122" s="106" t="e">
        <f t="shared" si="22"/>
        <v>#DIV/0!</v>
      </c>
    </row>
    <row r="123" spans="1:16" s="64" customFormat="1" hidden="1" x14ac:dyDescent="0.2">
      <c r="A123" s="200" t="s">
        <v>220</v>
      </c>
      <c r="B123" s="199"/>
      <c r="C123" s="108" t="s">
        <v>246</v>
      </c>
      <c r="D123" s="108" t="s">
        <v>223</v>
      </c>
      <c r="E123" s="108" t="s">
        <v>229</v>
      </c>
      <c r="F123" s="108" t="s">
        <v>193</v>
      </c>
      <c r="G123" s="104"/>
      <c r="H123" s="104"/>
      <c r="I123" s="104"/>
      <c r="J123" s="104"/>
      <c r="K123" s="104"/>
      <c r="L123" s="104"/>
      <c r="M123" s="104"/>
      <c r="N123" s="104"/>
      <c r="O123" s="100"/>
      <c r="P123" s="106" t="e">
        <f t="shared" si="22"/>
        <v>#DIV/0!</v>
      </c>
    </row>
    <row r="124" spans="1:16" s="64" customFormat="1" ht="12" hidden="1" customHeight="1" x14ac:dyDescent="0.2">
      <c r="A124" s="200" t="s">
        <v>222</v>
      </c>
      <c r="B124" s="182"/>
      <c r="C124" s="108" t="s">
        <v>248</v>
      </c>
      <c r="D124" s="108" t="s">
        <v>223</v>
      </c>
      <c r="E124" s="108" t="s">
        <v>237</v>
      </c>
      <c r="F124" s="108" t="s">
        <v>193</v>
      </c>
      <c r="G124" s="104"/>
      <c r="H124" s="104">
        <f t="shared" si="27"/>
        <v>0</v>
      </c>
      <c r="I124" s="104">
        <f t="shared" si="27"/>
        <v>0</v>
      </c>
      <c r="J124" s="104">
        <f t="shared" si="27"/>
        <v>0</v>
      </c>
      <c r="K124" s="104">
        <f t="shared" si="27"/>
        <v>-263.2</v>
      </c>
      <c r="L124" s="104">
        <f t="shared" si="27"/>
        <v>0</v>
      </c>
      <c r="M124" s="104">
        <f t="shared" si="27"/>
        <v>0</v>
      </c>
      <c r="N124" s="104">
        <v>0</v>
      </c>
      <c r="O124" s="100">
        <v>0</v>
      </c>
      <c r="P124" s="106">
        <v>1</v>
      </c>
    </row>
    <row r="125" spans="1:16" s="64" customFormat="1" ht="15.75" hidden="1" customHeight="1" x14ac:dyDescent="0.2">
      <c r="A125" s="181" t="s">
        <v>247</v>
      </c>
      <c r="B125" s="199"/>
      <c r="C125" s="108" t="s">
        <v>248</v>
      </c>
      <c r="D125" s="108" t="s">
        <v>221</v>
      </c>
      <c r="E125" s="108" t="s">
        <v>237</v>
      </c>
      <c r="F125" s="108" t="s">
        <v>193</v>
      </c>
      <c r="G125" s="104">
        <v>263.2</v>
      </c>
      <c r="H125" s="104">
        <f t="shared" si="27"/>
        <v>0</v>
      </c>
      <c r="I125" s="104">
        <f t="shared" si="27"/>
        <v>0</v>
      </c>
      <c r="J125" s="104">
        <f t="shared" si="27"/>
        <v>0</v>
      </c>
      <c r="K125" s="104">
        <f>K126-200-63.2</f>
        <v>-263.2</v>
      </c>
      <c r="L125" s="104">
        <f t="shared" si="27"/>
        <v>0</v>
      </c>
      <c r="M125" s="104">
        <f t="shared" si="27"/>
        <v>0</v>
      </c>
      <c r="N125" s="104">
        <f t="shared" ref="N125" si="28">SUM(G125:M125)</f>
        <v>0</v>
      </c>
      <c r="O125" s="78"/>
      <c r="P125" s="106" t="e">
        <f t="shared" si="22"/>
        <v>#DIV/0!</v>
      </c>
    </row>
    <row r="126" spans="1:16" s="64" customFormat="1" ht="159.75" hidden="1" customHeight="1" x14ac:dyDescent="0.2">
      <c r="A126" s="181" t="s">
        <v>249</v>
      </c>
      <c r="B126" s="199"/>
      <c r="C126" s="108" t="s">
        <v>248</v>
      </c>
      <c r="D126" s="108" t="s">
        <v>223</v>
      </c>
      <c r="E126" s="108" t="s">
        <v>229</v>
      </c>
      <c r="F126" s="108" t="s">
        <v>193</v>
      </c>
      <c r="G126" s="104"/>
      <c r="H126" s="104"/>
      <c r="I126" s="104"/>
      <c r="J126" s="104"/>
      <c r="K126" s="104"/>
      <c r="L126" s="104"/>
      <c r="M126" s="104"/>
      <c r="N126" s="104"/>
      <c r="O126" s="78"/>
      <c r="P126" s="106" t="e">
        <f t="shared" si="22"/>
        <v>#DIV/0!</v>
      </c>
    </row>
    <row r="127" spans="1:16" s="89" customFormat="1" ht="13.5" hidden="1" customHeight="1" x14ac:dyDescent="0.25">
      <c r="A127" s="200" t="s">
        <v>222</v>
      </c>
      <c r="B127" s="201"/>
      <c r="C127" s="202"/>
      <c r="D127" s="202"/>
      <c r="E127" s="202" t="s">
        <v>251</v>
      </c>
      <c r="F127" s="202"/>
      <c r="G127" s="203"/>
      <c r="H127" s="203">
        <f t="shared" ref="H127:M128" si="29">H128</f>
        <v>0</v>
      </c>
      <c r="I127" s="203">
        <f t="shared" si="29"/>
        <v>0</v>
      </c>
      <c r="J127" s="203">
        <f t="shared" si="29"/>
        <v>0</v>
      </c>
      <c r="K127" s="203">
        <f t="shared" si="29"/>
        <v>0</v>
      </c>
      <c r="L127" s="203">
        <f t="shared" si="29"/>
        <v>0</v>
      </c>
      <c r="M127" s="203">
        <f t="shared" si="29"/>
        <v>0</v>
      </c>
      <c r="N127" s="87"/>
      <c r="O127" s="87"/>
      <c r="P127" s="106" t="e">
        <f t="shared" si="22"/>
        <v>#DIV/0!</v>
      </c>
    </row>
    <row r="128" spans="1:16" s="64" customFormat="1" ht="12.75" hidden="1" customHeight="1" x14ac:dyDescent="0.2">
      <c r="A128" s="204" t="s">
        <v>250</v>
      </c>
      <c r="B128" s="198"/>
      <c r="C128" s="205"/>
      <c r="D128" s="205"/>
      <c r="E128" s="205" t="s">
        <v>251</v>
      </c>
      <c r="F128" s="205" t="s">
        <v>122</v>
      </c>
      <c r="G128" s="206"/>
      <c r="H128" s="206">
        <f t="shared" si="29"/>
        <v>0</v>
      </c>
      <c r="I128" s="206">
        <f t="shared" si="29"/>
        <v>0</v>
      </c>
      <c r="J128" s="206">
        <f t="shared" si="29"/>
        <v>0</v>
      </c>
      <c r="K128" s="206">
        <f t="shared" si="29"/>
        <v>0</v>
      </c>
      <c r="L128" s="206">
        <f t="shared" si="29"/>
        <v>0</v>
      </c>
      <c r="M128" s="206">
        <f t="shared" si="29"/>
        <v>0</v>
      </c>
      <c r="N128" s="78"/>
      <c r="O128" s="78"/>
      <c r="P128" s="106" t="e">
        <f t="shared" si="22"/>
        <v>#DIV/0!</v>
      </c>
    </row>
    <row r="129" spans="1:20" hidden="1" x14ac:dyDescent="0.2">
      <c r="A129" s="207" t="s">
        <v>252</v>
      </c>
      <c r="B129" s="182"/>
      <c r="C129" s="108" t="s">
        <v>215</v>
      </c>
      <c r="D129" s="208"/>
      <c r="E129" s="108" t="s">
        <v>251</v>
      </c>
      <c r="F129" s="108" t="s">
        <v>122</v>
      </c>
      <c r="G129" s="160"/>
      <c r="H129" s="160">
        <f t="shared" ref="H129:M129" si="30">H130+H134</f>
        <v>0</v>
      </c>
      <c r="I129" s="160">
        <f t="shared" si="30"/>
        <v>0</v>
      </c>
      <c r="J129" s="160">
        <f t="shared" si="30"/>
        <v>0</v>
      </c>
      <c r="K129" s="160">
        <f t="shared" si="30"/>
        <v>0</v>
      </c>
      <c r="L129" s="160">
        <f t="shared" si="30"/>
        <v>0</v>
      </c>
      <c r="M129" s="160">
        <f t="shared" si="30"/>
        <v>0</v>
      </c>
      <c r="N129" s="104"/>
      <c r="O129" s="104"/>
      <c r="P129" s="106" t="e">
        <f t="shared" si="22"/>
        <v>#DIV/0!</v>
      </c>
    </row>
    <row r="130" spans="1:20" ht="38.25" hidden="1" x14ac:dyDescent="0.2">
      <c r="A130" s="181" t="s">
        <v>214</v>
      </c>
      <c r="B130" s="209"/>
      <c r="C130" s="208" t="s">
        <v>254</v>
      </c>
      <c r="D130" s="208"/>
      <c r="E130" s="108" t="s">
        <v>251</v>
      </c>
      <c r="F130" s="108" t="s">
        <v>122</v>
      </c>
      <c r="G130" s="160"/>
      <c r="H130" s="160">
        <f t="shared" ref="H130:M130" si="31">H131</f>
        <v>0</v>
      </c>
      <c r="I130" s="160">
        <f t="shared" si="31"/>
        <v>0</v>
      </c>
      <c r="J130" s="160">
        <f t="shared" si="31"/>
        <v>0</v>
      </c>
      <c r="K130" s="160">
        <f t="shared" si="31"/>
        <v>0</v>
      </c>
      <c r="L130" s="160">
        <f t="shared" si="31"/>
        <v>0</v>
      </c>
      <c r="M130" s="160">
        <f t="shared" si="31"/>
        <v>0</v>
      </c>
      <c r="N130" s="104"/>
      <c r="O130" s="104"/>
      <c r="P130" s="106" t="e">
        <f t="shared" si="22"/>
        <v>#DIV/0!</v>
      </c>
    </row>
    <row r="131" spans="1:20" s="213" customFormat="1" ht="38.25" hidden="1" x14ac:dyDescent="0.2">
      <c r="A131" s="181" t="s">
        <v>253</v>
      </c>
      <c r="B131" s="210"/>
      <c r="C131" s="211" t="s">
        <v>256</v>
      </c>
      <c r="D131" s="211"/>
      <c r="E131" s="211" t="s">
        <v>251</v>
      </c>
      <c r="F131" s="211" t="s">
        <v>122</v>
      </c>
      <c r="G131" s="212"/>
      <c r="H131" s="212">
        <f t="shared" ref="H131:M131" si="32">H133</f>
        <v>0</v>
      </c>
      <c r="I131" s="212">
        <f t="shared" si="32"/>
        <v>0</v>
      </c>
      <c r="J131" s="212">
        <f t="shared" si="32"/>
        <v>0</v>
      </c>
      <c r="K131" s="212">
        <f t="shared" si="32"/>
        <v>0</v>
      </c>
      <c r="L131" s="212">
        <f t="shared" si="32"/>
        <v>0</v>
      </c>
      <c r="M131" s="212">
        <f t="shared" si="32"/>
        <v>0</v>
      </c>
      <c r="N131" s="212"/>
      <c r="O131" s="78"/>
      <c r="P131" s="106" t="e">
        <f t="shared" si="22"/>
        <v>#DIV/0!</v>
      </c>
    </row>
    <row r="132" spans="1:20" s="64" customFormat="1" ht="14.25" hidden="1" customHeight="1" x14ac:dyDescent="0.2">
      <c r="A132" s="181" t="s">
        <v>255</v>
      </c>
      <c r="B132" s="199"/>
      <c r="C132" s="211" t="s">
        <v>256</v>
      </c>
      <c r="D132" s="108" t="s">
        <v>221</v>
      </c>
      <c r="E132" s="108" t="s">
        <v>251</v>
      </c>
      <c r="F132" s="108" t="s">
        <v>122</v>
      </c>
      <c r="G132" s="104"/>
      <c r="H132" s="104">
        <f t="shared" ref="H132:M132" si="33">H133</f>
        <v>0</v>
      </c>
      <c r="I132" s="104">
        <f t="shared" si="33"/>
        <v>0</v>
      </c>
      <c r="J132" s="104">
        <f t="shared" si="33"/>
        <v>0</v>
      </c>
      <c r="K132" s="104">
        <f t="shared" si="33"/>
        <v>0</v>
      </c>
      <c r="L132" s="104">
        <f t="shared" si="33"/>
        <v>0</v>
      </c>
      <c r="M132" s="104">
        <f t="shared" si="33"/>
        <v>0</v>
      </c>
      <c r="N132" s="104"/>
      <c r="O132" s="78"/>
      <c r="P132" s="106" t="e">
        <f t="shared" si="22"/>
        <v>#DIV/0!</v>
      </c>
      <c r="T132" s="214"/>
    </row>
    <row r="133" spans="1:20" s="64" customFormat="1" hidden="1" x14ac:dyDescent="0.2">
      <c r="A133" s="200" t="s">
        <v>220</v>
      </c>
      <c r="B133" s="199"/>
      <c r="C133" s="211" t="s">
        <v>256</v>
      </c>
      <c r="D133" s="108" t="s">
        <v>223</v>
      </c>
      <c r="E133" s="108" t="s">
        <v>251</v>
      </c>
      <c r="F133" s="108" t="s">
        <v>122</v>
      </c>
      <c r="G133" s="104"/>
      <c r="H133" s="104"/>
      <c r="I133" s="104"/>
      <c r="J133" s="104"/>
      <c r="K133" s="104"/>
      <c r="L133" s="104"/>
      <c r="M133" s="104"/>
      <c r="N133" s="104"/>
      <c r="O133" s="78"/>
      <c r="P133" s="106" t="e">
        <f t="shared" si="22"/>
        <v>#DIV/0!</v>
      </c>
    </row>
    <row r="134" spans="1:20" s="64" customFormat="1" hidden="1" x14ac:dyDescent="0.2">
      <c r="A134" s="200" t="s">
        <v>222</v>
      </c>
      <c r="B134" s="182"/>
      <c r="C134" s="108" t="s">
        <v>217</v>
      </c>
      <c r="D134" s="108"/>
      <c r="E134" s="208" t="s">
        <v>251</v>
      </c>
      <c r="F134" s="208" t="s">
        <v>122</v>
      </c>
      <c r="G134" s="104"/>
      <c r="H134" s="104">
        <f t="shared" ref="H134:M136" si="34">H135</f>
        <v>0</v>
      </c>
      <c r="I134" s="104">
        <f t="shared" si="34"/>
        <v>0</v>
      </c>
      <c r="J134" s="104">
        <f t="shared" si="34"/>
        <v>0</v>
      </c>
      <c r="K134" s="104">
        <f t="shared" si="34"/>
        <v>0</v>
      </c>
      <c r="L134" s="104">
        <f t="shared" si="34"/>
        <v>0</v>
      </c>
      <c r="M134" s="104">
        <f t="shared" si="34"/>
        <v>0</v>
      </c>
      <c r="N134" s="104"/>
      <c r="O134" s="78"/>
      <c r="P134" s="106" t="e">
        <f t="shared" si="22"/>
        <v>#DIV/0!</v>
      </c>
    </row>
    <row r="135" spans="1:20" s="213" customFormat="1" ht="106.5" hidden="1" customHeight="1" x14ac:dyDescent="0.2">
      <c r="A135" s="181" t="s">
        <v>216</v>
      </c>
      <c r="B135" s="182"/>
      <c r="C135" s="108" t="s">
        <v>258</v>
      </c>
      <c r="D135" s="208"/>
      <c r="E135" s="208" t="s">
        <v>251</v>
      </c>
      <c r="F135" s="208" t="s">
        <v>122</v>
      </c>
      <c r="G135" s="160"/>
      <c r="H135" s="160">
        <f t="shared" si="34"/>
        <v>0</v>
      </c>
      <c r="I135" s="160">
        <f t="shared" si="34"/>
        <v>0</v>
      </c>
      <c r="J135" s="160">
        <f t="shared" si="34"/>
        <v>0</v>
      </c>
      <c r="K135" s="160">
        <f t="shared" si="34"/>
        <v>0</v>
      </c>
      <c r="L135" s="160">
        <f t="shared" si="34"/>
        <v>0</v>
      </c>
      <c r="M135" s="160">
        <f t="shared" si="34"/>
        <v>0</v>
      </c>
      <c r="N135" s="104"/>
      <c r="O135" s="78"/>
      <c r="P135" s="106" t="e">
        <f t="shared" si="22"/>
        <v>#DIV/0!</v>
      </c>
    </row>
    <row r="136" spans="1:20" s="64" customFormat="1" ht="140.25" hidden="1" x14ac:dyDescent="0.2">
      <c r="A136" s="181" t="s">
        <v>257</v>
      </c>
      <c r="B136" s="199"/>
      <c r="C136" s="108" t="s">
        <v>258</v>
      </c>
      <c r="D136" s="108" t="s">
        <v>221</v>
      </c>
      <c r="E136" s="108" t="s">
        <v>251</v>
      </c>
      <c r="F136" s="108" t="s">
        <v>122</v>
      </c>
      <c r="G136" s="104"/>
      <c r="H136" s="104">
        <f t="shared" si="34"/>
        <v>0</v>
      </c>
      <c r="I136" s="104">
        <f t="shared" si="34"/>
        <v>0</v>
      </c>
      <c r="J136" s="104">
        <f t="shared" si="34"/>
        <v>0</v>
      </c>
      <c r="K136" s="104">
        <f t="shared" si="34"/>
        <v>0</v>
      </c>
      <c r="L136" s="104">
        <f t="shared" si="34"/>
        <v>0</v>
      </c>
      <c r="M136" s="104">
        <f t="shared" si="34"/>
        <v>0</v>
      </c>
      <c r="N136" s="104"/>
      <c r="O136" s="78"/>
      <c r="P136" s="106" t="e">
        <f t="shared" si="22"/>
        <v>#DIV/0!</v>
      </c>
    </row>
    <row r="137" spans="1:20" s="64" customFormat="1" hidden="1" x14ac:dyDescent="0.2">
      <c r="A137" s="200" t="s">
        <v>220</v>
      </c>
      <c r="B137" s="199"/>
      <c r="C137" s="108" t="s">
        <v>258</v>
      </c>
      <c r="D137" s="108" t="s">
        <v>223</v>
      </c>
      <c r="E137" s="108" t="s">
        <v>251</v>
      </c>
      <c r="F137" s="108" t="s">
        <v>122</v>
      </c>
      <c r="G137" s="104"/>
      <c r="H137" s="104"/>
      <c r="I137" s="104"/>
      <c r="J137" s="104"/>
      <c r="K137" s="104"/>
      <c r="L137" s="104"/>
      <c r="M137" s="104"/>
      <c r="N137" s="104"/>
      <c r="O137" s="78"/>
      <c r="P137" s="106" t="e">
        <f t="shared" si="22"/>
        <v>#DIV/0!</v>
      </c>
    </row>
    <row r="138" spans="1:20" s="64" customFormat="1" ht="39.75" hidden="1" customHeight="1" x14ac:dyDescent="0.2">
      <c r="A138" s="200" t="s">
        <v>288</v>
      </c>
      <c r="B138" s="199"/>
      <c r="C138" s="108" t="s">
        <v>248</v>
      </c>
      <c r="D138" s="108" t="s">
        <v>221</v>
      </c>
      <c r="E138" s="108" t="s">
        <v>237</v>
      </c>
      <c r="F138" s="108" t="s">
        <v>193</v>
      </c>
      <c r="G138" s="104"/>
      <c r="H138" s="104"/>
      <c r="I138" s="104"/>
      <c r="J138" s="104"/>
      <c r="K138" s="104"/>
      <c r="L138" s="104"/>
      <c r="M138" s="104"/>
      <c r="N138" s="104"/>
      <c r="O138" s="104"/>
      <c r="P138" s="106" t="e">
        <f t="shared" si="22"/>
        <v>#DIV/0!</v>
      </c>
    </row>
    <row r="139" spans="1:20" hidden="1" x14ac:dyDescent="0.2">
      <c r="A139" s="215" t="s">
        <v>259</v>
      </c>
      <c r="B139" s="216"/>
      <c r="C139" s="217" t="s">
        <v>261</v>
      </c>
      <c r="D139" s="217" t="s">
        <v>221</v>
      </c>
      <c r="E139" s="217" t="s">
        <v>237</v>
      </c>
      <c r="F139" s="217" t="s">
        <v>193</v>
      </c>
      <c r="G139" s="164"/>
      <c r="H139" s="164"/>
      <c r="I139" s="164"/>
      <c r="J139" s="164"/>
      <c r="K139" s="164"/>
      <c r="L139" s="164"/>
      <c r="M139" s="164"/>
      <c r="N139" s="218">
        <v>0</v>
      </c>
      <c r="O139" s="219">
        <v>89.2</v>
      </c>
      <c r="P139" s="220" t="e">
        <f t="shared" si="22"/>
        <v>#DIV/0!</v>
      </c>
    </row>
    <row r="140" spans="1:20" s="223" customFormat="1" ht="38.25" hidden="1" x14ac:dyDescent="0.2">
      <c r="A140" s="215" t="s">
        <v>260</v>
      </c>
      <c r="B140" s="161"/>
      <c r="C140" s="221"/>
      <c r="D140" s="221"/>
      <c r="E140" s="221"/>
      <c r="F140" s="221"/>
      <c r="G140" s="222"/>
      <c r="H140" s="222"/>
      <c r="I140" s="222"/>
      <c r="J140" s="222"/>
      <c r="K140" s="222"/>
      <c r="L140" s="222"/>
      <c r="M140" s="222"/>
      <c r="N140" s="222"/>
      <c r="P140" s="269"/>
    </row>
    <row r="141" spans="1:20" hidden="1" x14ac:dyDescent="0.2">
      <c r="A141" s="266"/>
      <c r="B141" s="266"/>
      <c r="C141" s="267"/>
      <c r="D141" s="267"/>
      <c r="E141" s="267"/>
      <c r="F141" s="267"/>
      <c r="G141" s="169"/>
      <c r="H141" s="169"/>
      <c r="I141" s="169"/>
      <c r="J141" s="169"/>
      <c r="K141" s="169"/>
      <c r="L141" s="169"/>
      <c r="M141" s="169"/>
      <c r="N141" s="169"/>
      <c r="O141" s="268"/>
      <c r="P141" s="105" t="s">
        <v>335</v>
      </c>
    </row>
    <row r="142" spans="1:20" x14ac:dyDescent="0.2">
      <c r="C142" s="162"/>
      <c r="D142" s="162"/>
      <c r="E142" s="162"/>
      <c r="F142" s="162"/>
      <c r="G142" s="164"/>
      <c r="H142" s="164"/>
      <c r="I142" s="164"/>
      <c r="J142" s="164"/>
      <c r="K142" s="164"/>
      <c r="L142" s="164"/>
      <c r="M142" s="164"/>
      <c r="N142" s="164"/>
    </row>
    <row r="143" spans="1:20" x14ac:dyDescent="0.2">
      <c r="C143" s="162"/>
      <c r="D143" s="162"/>
      <c r="E143" s="162"/>
      <c r="F143" s="162"/>
      <c r="G143" s="164"/>
      <c r="H143" s="164"/>
      <c r="I143" s="164"/>
      <c r="J143" s="164"/>
      <c r="K143" s="164"/>
      <c r="L143" s="164"/>
      <c r="M143" s="164"/>
      <c r="N143" s="164"/>
    </row>
    <row r="144" spans="1:20" x14ac:dyDescent="0.2">
      <c r="C144" s="162"/>
      <c r="D144" s="162"/>
      <c r="E144" s="162"/>
      <c r="F144" s="162"/>
      <c r="G144" s="164"/>
      <c r="H144" s="164"/>
      <c r="I144" s="164"/>
      <c r="J144" s="164"/>
      <c r="K144" s="164"/>
      <c r="L144" s="164"/>
      <c r="M144" s="164"/>
      <c r="N144" s="164"/>
    </row>
    <row r="145" spans="3:14" x14ac:dyDescent="0.2">
      <c r="C145" s="162"/>
      <c r="D145" s="162"/>
      <c r="E145" s="162"/>
      <c r="F145" s="162"/>
      <c r="G145" s="164"/>
      <c r="H145" s="164"/>
      <c r="I145" s="164"/>
      <c r="J145" s="164"/>
      <c r="K145" s="164"/>
      <c r="L145" s="164"/>
      <c r="M145" s="164"/>
      <c r="N145" s="164"/>
    </row>
    <row r="146" spans="3:14" x14ac:dyDescent="0.2">
      <c r="C146" s="162"/>
      <c r="D146" s="162"/>
      <c r="E146" s="162"/>
      <c r="F146" s="162"/>
      <c r="G146" s="164"/>
      <c r="H146" s="164"/>
      <c r="I146" s="164"/>
      <c r="J146" s="164"/>
      <c r="K146" s="164"/>
      <c r="L146" s="164"/>
      <c r="M146" s="164"/>
      <c r="N146" s="164"/>
    </row>
    <row r="147" spans="3:14" x14ac:dyDescent="0.2">
      <c r="C147" s="162"/>
      <c r="D147" s="162"/>
      <c r="E147" s="162"/>
      <c r="F147" s="162"/>
      <c r="G147" s="164"/>
      <c r="H147" s="164"/>
      <c r="I147" s="164"/>
      <c r="J147" s="164"/>
      <c r="K147" s="164"/>
      <c r="L147" s="164"/>
      <c r="M147" s="164"/>
      <c r="N147" s="164"/>
    </row>
    <row r="148" spans="3:14" x14ac:dyDescent="0.2">
      <c r="C148" s="162"/>
      <c r="D148" s="162"/>
      <c r="E148" s="162"/>
      <c r="F148" s="162"/>
      <c r="G148" s="164"/>
      <c r="H148" s="164"/>
      <c r="I148" s="164"/>
      <c r="J148" s="164"/>
      <c r="K148" s="164"/>
      <c r="L148" s="164"/>
      <c r="M148" s="164"/>
      <c r="N148" s="164"/>
    </row>
    <row r="149" spans="3:14" x14ac:dyDescent="0.2">
      <c r="C149" s="162"/>
      <c r="D149" s="162"/>
      <c r="E149" s="162"/>
      <c r="F149" s="162"/>
      <c r="G149" s="164"/>
      <c r="H149" s="164"/>
      <c r="I149" s="164"/>
      <c r="J149" s="164"/>
      <c r="K149" s="164"/>
      <c r="L149" s="164"/>
      <c r="M149" s="164"/>
      <c r="N149" s="164"/>
    </row>
    <row r="150" spans="3:14" x14ac:dyDescent="0.2">
      <c r="C150" s="162"/>
      <c r="D150" s="162"/>
      <c r="E150" s="162"/>
      <c r="F150" s="162"/>
      <c r="G150" s="164"/>
      <c r="H150" s="164"/>
      <c r="I150" s="164"/>
      <c r="J150" s="164"/>
      <c r="K150" s="164"/>
      <c r="L150" s="164"/>
      <c r="M150" s="164"/>
      <c r="N150" s="164"/>
    </row>
    <row r="151" spans="3:14" x14ac:dyDescent="0.2">
      <c r="C151" s="162"/>
      <c r="D151" s="162"/>
      <c r="E151" s="162"/>
      <c r="F151" s="162"/>
      <c r="G151" s="164"/>
      <c r="H151" s="164"/>
      <c r="I151" s="164"/>
      <c r="J151" s="164"/>
      <c r="K151" s="164"/>
      <c r="L151" s="164"/>
      <c r="M151" s="164"/>
      <c r="N151" s="164"/>
    </row>
    <row r="152" spans="3:14" x14ac:dyDescent="0.2">
      <c r="C152" s="162"/>
      <c r="D152" s="162"/>
      <c r="E152" s="162"/>
      <c r="F152" s="162"/>
      <c r="G152" s="164"/>
      <c r="H152" s="164"/>
      <c r="I152" s="164"/>
      <c r="J152" s="164"/>
      <c r="K152" s="164"/>
      <c r="L152" s="164"/>
      <c r="M152" s="164"/>
      <c r="N152" s="164"/>
    </row>
    <row r="153" spans="3:14" x14ac:dyDescent="0.2">
      <c r="C153" s="162"/>
      <c r="D153" s="162"/>
      <c r="E153" s="162"/>
      <c r="F153" s="162"/>
      <c r="G153" s="164"/>
      <c r="H153" s="164"/>
      <c r="I153" s="164"/>
      <c r="J153" s="164"/>
      <c r="K153" s="164"/>
      <c r="L153" s="164"/>
      <c r="M153" s="164"/>
      <c r="N153" s="164"/>
    </row>
    <row r="154" spans="3:14" x14ac:dyDescent="0.2">
      <c r="C154" s="162"/>
      <c r="D154" s="162"/>
      <c r="E154" s="162"/>
      <c r="F154" s="162"/>
      <c r="G154" s="164"/>
      <c r="H154" s="164"/>
      <c r="I154" s="164"/>
      <c r="J154" s="164"/>
      <c r="K154" s="164"/>
      <c r="L154" s="164"/>
      <c r="M154" s="164"/>
      <c r="N154" s="164"/>
    </row>
    <row r="155" spans="3:14" x14ac:dyDescent="0.2">
      <c r="C155" s="162"/>
      <c r="D155" s="162"/>
      <c r="E155" s="162"/>
      <c r="F155" s="162"/>
      <c r="G155" s="164"/>
      <c r="H155" s="164"/>
      <c r="I155" s="164"/>
      <c r="J155" s="164"/>
      <c r="K155" s="164"/>
      <c r="L155" s="164"/>
      <c r="M155" s="164"/>
      <c r="N155" s="164"/>
    </row>
    <row r="156" spans="3:14" x14ac:dyDescent="0.2">
      <c r="C156" s="162"/>
      <c r="D156" s="162"/>
      <c r="E156" s="162"/>
      <c r="F156" s="162"/>
      <c r="G156" s="164"/>
      <c r="H156" s="164"/>
      <c r="I156" s="164"/>
      <c r="J156" s="164"/>
      <c r="K156" s="164"/>
      <c r="L156" s="164"/>
      <c r="M156" s="164"/>
      <c r="N156" s="164"/>
    </row>
    <row r="157" spans="3:14" x14ac:dyDescent="0.2">
      <c r="C157" s="162"/>
      <c r="D157" s="162"/>
      <c r="E157" s="162"/>
      <c r="F157" s="162"/>
      <c r="G157" s="164"/>
      <c r="H157" s="164"/>
      <c r="I157" s="164"/>
      <c r="J157" s="164"/>
      <c r="K157" s="164"/>
      <c r="L157" s="164"/>
      <c r="M157" s="164"/>
      <c r="N157" s="164"/>
    </row>
    <row r="158" spans="3:14" x14ac:dyDescent="0.2">
      <c r="C158" s="162"/>
      <c r="D158" s="162"/>
      <c r="E158" s="162"/>
      <c r="F158" s="162"/>
      <c r="G158" s="164"/>
      <c r="H158" s="164"/>
      <c r="I158" s="164"/>
      <c r="J158" s="164"/>
      <c r="K158" s="164"/>
      <c r="L158" s="164"/>
      <c r="M158" s="164"/>
      <c r="N158" s="164"/>
    </row>
    <row r="159" spans="3:14" x14ac:dyDescent="0.2">
      <c r="C159" s="162"/>
      <c r="D159" s="162"/>
      <c r="E159" s="162"/>
      <c r="F159" s="162"/>
      <c r="G159" s="164"/>
      <c r="H159" s="164"/>
      <c r="I159" s="164"/>
      <c r="J159" s="164"/>
      <c r="K159" s="164"/>
      <c r="L159" s="164"/>
      <c r="M159" s="164"/>
      <c r="N159" s="164"/>
    </row>
    <row r="160" spans="3:14" x14ac:dyDescent="0.2">
      <c r="C160" s="162"/>
      <c r="D160" s="162"/>
      <c r="E160" s="162"/>
      <c r="F160" s="162"/>
      <c r="G160" s="164"/>
      <c r="H160" s="164"/>
      <c r="I160" s="164"/>
      <c r="J160" s="164"/>
      <c r="K160" s="164"/>
      <c r="L160" s="164"/>
      <c r="M160" s="164"/>
      <c r="N160" s="164"/>
    </row>
    <row r="161" spans="3:14" x14ac:dyDescent="0.2">
      <c r="C161" s="162"/>
      <c r="D161" s="162"/>
      <c r="E161" s="162"/>
      <c r="F161" s="162"/>
      <c r="G161" s="164"/>
      <c r="H161" s="164"/>
      <c r="I161" s="164"/>
      <c r="J161" s="164"/>
      <c r="K161" s="164"/>
      <c r="L161" s="164"/>
      <c r="M161" s="164"/>
      <c r="N161" s="164"/>
    </row>
    <row r="162" spans="3:14" x14ac:dyDescent="0.2">
      <c r="C162" s="162"/>
      <c r="D162" s="162"/>
      <c r="E162" s="162"/>
      <c r="F162" s="162"/>
      <c r="G162" s="164"/>
      <c r="H162" s="164"/>
      <c r="I162" s="164"/>
      <c r="J162" s="164"/>
      <c r="K162" s="164"/>
      <c r="L162" s="164"/>
      <c r="M162" s="164"/>
      <c r="N162" s="164"/>
    </row>
    <row r="163" spans="3:14" x14ac:dyDescent="0.2">
      <c r="C163" s="162"/>
      <c r="D163" s="162"/>
      <c r="E163" s="162"/>
      <c r="F163" s="162"/>
      <c r="G163" s="164"/>
      <c r="H163" s="164"/>
      <c r="I163" s="164"/>
      <c r="J163" s="164"/>
      <c r="K163" s="164"/>
      <c r="L163" s="164"/>
      <c r="M163" s="164"/>
      <c r="N163" s="164"/>
    </row>
    <row r="164" spans="3:14" x14ac:dyDescent="0.2">
      <c r="C164" s="162"/>
      <c r="D164" s="162"/>
      <c r="E164" s="162"/>
      <c r="F164" s="162"/>
      <c r="G164" s="164"/>
      <c r="H164" s="164"/>
      <c r="I164" s="164"/>
      <c r="J164" s="164"/>
      <c r="K164" s="164"/>
      <c r="L164" s="164"/>
      <c r="M164" s="164"/>
      <c r="N164" s="164"/>
    </row>
    <row r="165" spans="3:14" x14ac:dyDescent="0.2">
      <c r="C165" s="162"/>
      <c r="D165" s="162"/>
      <c r="E165" s="162"/>
      <c r="F165" s="162"/>
      <c r="G165" s="164"/>
      <c r="H165" s="164"/>
      <c r="I165" s="164"/>
      <c r="J165" s="164"/>
      <c r="K165" s="164"/>
      <c r="L165" s="164"/>
      <c r="M165" s="164"/>
      <c r="N165" s="164"/>
    </row>
    <row r="166" spans="3:14" x14ac:dyDescent="0.2">
      <c r="C166" s="162"/>
      <c r="D166" s="162"/>
      <c r="E166" s="162"/>
      <c r="F166" s="162"/>
      <c r="G166" s="164"/>
      <c r="H166" s="164"/>
      <c r="I166" s="164"/>
      <c r="J166" s="164"/>
      <c r="K166" s="164"/>
      <c r="L166" s="164"/>
      <c r="M166" s="164"/>
      <c r="N166" s="164"/>
    </row>
    <row r="167" spans="3:14" x14ac:dyDescent="0.2">
      <c r="C167" s="162"/>
      <c r="D167" s="162"/>
      <c r="E167" s="162"/>
      <c r="F167" s="162"/>
      <c r="G167" s="164"/>
      <c r="H167" s="164"/>
      <c r="I167" s="164"/>
      <c r="J167" s="164"/>
      <c r="K167" s="164"/>
      <c r="L167" s="164"/>
      <c r="M167" s="164"/>
      <c r="N167" s="164"/>
    </row>
    <row r="168" spans="3:14" x14ac:dyDescent="0.2">
      <c r="C168" s="162"/>
      <c r="D168" s="162"/>
      <c r="E168" s="162"/>
      <c r="F168" s="162"/>
      <c r="G168" s="164"/>
      <c r="H168" s="164"/>
      <c r="I168" s="164"/>
      <c r="J168" s="164"/>
      <c r="K168" s="164"/>
      <c r="L168" s="164"/>
      <c r="M168" s="164"/>
      <c r="N168" s="164"/>
    </row>
    <row r="169" spans="3:14" x14ac:dyDescent="0.2">
      <c r="C169" s="162"/>
      <c r="D169" s="162"/>
      <c r="E169" s="162"/>
      <c r="F169" s="162"/>
      <c r="G169" s="164"/>
      <c r="H169" s="164"/>
      <c r="I169" s="164"/>
      <c r="J169" s="164"/>
      <c r="K169" s="164"/>
      <c r="L169" s="164"/>
      <c r="M169" s="164"/>
      <c r="N169" s="164"/>
    </row>
    <row r="170" spans="3:14" x14ac:dyDescent="0.2">
      <c r="C170" s="162"/>
      <c r="D170" s="162"/>
      <c r="E170" s="162"/>
      <c r="F170" s="162"/>
      <c r="G170" s="164"/>
      <c r="H170" s="164"/>
      <c r="I170" s="164"/>
      <c r="J170" s="164"/>
      <c r="K170" s="164"/>
      <c r="L170" s="164"/>
      <c r="M170" s="164"/>
      <c r="N170" s="164"/>
    </row>
    <row r="171" spans="3:14" x14ac:dyDescent="0.2">
      <c r="C171" s="162"/>
      <c r="D171" s="162"/>
      <c r="E171" s="162"/>
      <c r="F171" s="162"/>
      <c r="G171" s="164"/>
      <c r="H171" s="164"/>
      <c r="I171" s="164"/>
      <c r="J171" s="164"/>
      <c r="K171" s="164"/>
      <c r="L171" s="164"/>
      <c r="M171" s="164"/>
      <c r="N171" s="164"/>
    </row>
    <row r="172" spans="3:14" x14ac:dyDescent="0.2">
      <c r="C172" s="162"/>
      <c r="D172" s="162"/>
      <c r="E172" s="162"/>
      <c r="F172" s="162"/>
      <c r="G172" s="164"/>
      <c r="H172" s="164"/>
      <c r="I172" s="164"/>
      <c r="J172" s="164"/>
      <c r="K172" s="164"/>
      <c r="L172" s="164"/>
      <c r="M172" s="164"/>
      <c r="N172" s="164"/>
    </row>
    <row r="173" spans="3:14" x14ac:dyDescent="0.2">
      <c r="C173" s="162"/>
      <c r="D173" s="162"/>
      <c r="E173" s="162"/>
      <c r="F173" s="162"/>
      <c r="G173" s="164"/>
      <c r="H173" s="164"/>
      <c r="I173" s="164"/>
      <c r="J173" s="164"/>
      <c r="K173" s="164"/>
      <c r="L173" s="164"/>
      <c r="M173" s="164"/>
      <c r="N173" s="164"/>
    </row>
    <row r="174" spans="3:14" x14ac:dyDescent="0.2">
      <c r="C174" s="162"/>
      <c r="D174" s="162"/>
      <c r="E174" s="162"/>
      <c r="F174" s="162"/>
      <c r="G174" s="164"/>
      <c r="H174" s="164"/>
      <c r="I174" s="164"/>
      <c r="J174" s="164"/>
      <c r="K174" s="164"/>
      <c r="L174" s="164"/>
      <c r="M174" s="164"/>
      <c r="N174" s="164"/>
    </row>
    <row r="175" spans="3:14" x14ac:dyDescent="0.2">
      <c r="C175" s="162"/>
      <c r="D175" s="162"/>
      <c r="E175" s="162"/>
      <c r="F175" s="162"/>
      <c r="G175" s="164"/>
      <c r="H175" s="164"/>
      <c r="I175" s="164"/>
      <c r="J175" s="164"/>
      <c r="K175" s="164"/>
      <c r="L175" s="164"/>
      <c r="M175" s="164"/>
      <c r="N175" s="164"/>
    </row>
    <row r="176" spans="3:14" x14ac:dyDescent="0.2">
      <c r="C176" s="162"/>
      <c r="D176" s="162"/>
      <c r="E176" s="162"/>
      <c r="F176" s="162"/>
      <c r="G176" s="164"/>
      <c r="H176" s="164"/>
      <c r="I176" s="164"/>
      <c r="J176" s="164"/>
      <c r="K176" s="164"/>
      <c r="L176" s="164"/>
      <c r="M176" s="164"/>
      <c r="N176" s="164"/>
    </row>
    <row r="177" spans="3:14" x14ac:dyDescent="0.2">
      <c r="C177" s="162"/>
      <c r="D177" s="162"/>
      <c r="E177" s="162"/>
      <c r="F177" s="162"/>
      <c r="G177" s="164"/>
      <c r="H177" s="164"/>
      <c r="I177" s="164"/>
      <c r="J177" s="164"/>
      <c r="K177" s="164"/>
      <c r="L177" s="164"/>
      <c r="M177" s="164"/>
      <c r="N177" s="164"/>
    </row>
    <row r="178" spans="3:14" x14ac:dyDescent="0.2">
      <c r="C178" s="162"/>
      <c r="D178" s="162"/>
      <c r="E178" s="162"/>
      <c r="F178" s="162"/>
      <c r="G178" s="164"/>
      <c r="H178" s="164"/>
      <c r="I178" s="164"/>
      <c r="J178" s="164"/>
      <c r="K178" s="164"/>
      <c r="L178" s="164"/>
      <c r="M178" s="164"/>
      <c r="N178" s="164"/>
    </row>
    <row r="179" spans="3:14" x14ac:dyDescent="0.2">
      <c r="C179" s="162"/>
      <c r="D179" s="162"/>
      <c r="E179" s="162"/>
      <c r="F179" s="162"/>
      <c r="G179" s="164"/>
      <c r="H179" s="164"/>
      <c r="I179" s="164"/>
      <c r="J179" s="164"/>
      <c r="K179" s="164"/>
      <c r="L179" s="164"/>
      <c r="M179" s="164"/>
      <c r="N179" s="164"/>
    </row>
    <row r="180" spans="3:14" x14ac:dyDescent="0.2">
      <c r="C180" s="162"/>
      <c r="D180" s="162"/>
      <c r="E180" s="162"/>
      <c r="F180" s="162"/>
      <c r="G180" s="164"/>
      <c r="H180" s="164"/>
      <c r="I180" s="164"/>
      <c r="J180" s="164"/>
      <c r="K180" s="164"/>
      <c r="L180" s="164"/>
      <c r="M180" s="164"/>
      <c r="N180" s="164"/>
    </row>
    <row r="181" spans="3:14" x14ac:dyDescent="0.2">
      <c r="C181" s="162"/>
      <c r="D181" s="162"/>
      <c r="E181" s="162"/>
      <c r="F181" s="162"/>
      <c r="G181" s="164"/>
      <c r="H181" s="164"/>
      <c r="I181" s="164"/>
      <c r="J181" s="164"/>
      <c r="K181" s="164"/>
      <c r="L181" s="164"/>
      <c r="M181" s="164"/>
      <c r="N181" s="164"/>
    </row>
    <row r="182" spans="3:14" x14ac:dyDescent="0.2">
      <c r="C182" s="162"/>
      <c r="D182" s="162"/>
      <c r="E182" s="162"/>
      <c r="F182" s="162"/>
      <c r="G182" s="164"/>
      <c r="H182" s="164"/>
      <c r="I182" s="164"/>
      <c r="J182" s="164"/>
      <c r="K182" s="164"/>
      <c r="L182" s="164"/>
      <c r="M182" s="164"/>
      <c r="N182" s="164"/>
    </row>
    <row r="183" spans="3:14" x14ac:dyDescent="0.2">
      <c r="C183" s="162"/>
      <c r="D183" s="162"/>
      <c r="E183" s="162"/>
      <c r="F183" s="162"/>
      <c r="G183" s="164"/>
      <c r="H183" s="164"/>
      <c r="I183" s="164"/>
      <c r="J183" s="164"/>
      <c r="K183" s="164"/>
      <c r="L183" s="164"/>
      <c r="M183" s="164"/>
      <c r="N183" s="164"/>
    </row>
    <row r="184" spans="3:14" x14ac:dyDescent="0.2">
      <c r="C184" s="162"/>
      <c r="D184" s="162"/>
      <c r="E184" s="162"/>
      <c r="F184" s="162"/>
      <c r="G184" s="164"/>
      <c r="H184" s="164"/>
      <c r="I184" s="164"/>
      <c r="J184" s="164"/>
      <c r="K184" s="164"/>
      <c r="L184" s="164"/>
      <c r="M184" s="164"/>
      <c r="N184" s="164"/>
    </row>
    <row r="185" spans="3:14" x14ac:dyDescent="0.2">
      <c r="C185" s="162"/>
      <c r="D185" s="162"/>
      <c r="E185" s="162"/>
      <c r="F185" s="162"/>
      <c r="G185" s="164"/>
      <c r="H185" s="164"/>
      <c r="I185" s="164"/>
      <c r="J185" s="164"/>
      <c r="K185" s="164"/>
      <c r="L185" s="164"/>
      <c r="M185" s="164"/>
      <c r="N185" s="164"/>
    </row>
    <row r="186" spans="3:14" x14ac:dyDescent="0.2">
      <c r="C186" s="162"/>
      <c r="D186" s="162"/>
      <c r="E186" s="162"/>
      <c r="F186" s="162"/>
      <c r="G186" s="164"/>
      <c r="H186" s="164"/>
      <c r="I186" s="164"/>
      <c r="J186" s="164"/>
      <c r="K186" s="164"/>
      <c r="L186" s="164"/>
      <c r="M186" s="164"/>
      <c r="N186" s="164"/>
    </row>
    <row r="187" spans="3:14" x14ac:dyDescent="0.2">
      <c r="C187" s="162"/>
      <c r="D187" s="162"/>
      <c r="E187" s="162"/>
      <c r="F187" s="162"/>
      <c r="G187" s="164"/>
      <c r="H187" s="164"/>
      <c r="I187" s="164"/>
      <c r="J187" s="164"/>
      <c r="K187" s="164"/>
      <c r="L187" s="164"/>
      <c r="M187" s="164"/>
      <c r="N187" s="164"/>
    </row>
    <row r="188" spans="3:14" x14ac:dyDescent="0.2">
      <c r="C188" s="162"/>
      <c r="D188" s="162"/>
      <c r="E188" s="162"/>
      <c r="F188" s="162"/>
      <c r="G188" s="164"/>
      <c r="H188" s="164"/>
      <c r="I188" s="164"/>
      <c r="J188" s="164"/>
      <c r="K188" s="164"/>
      <c r="L188" s="164"/>
      <c r="M188" s="164"/>
      <c r="N188" s="164"/>
    </row>
    <row r="189" spans="3:14" x14ac:dyDescent="0.2">
      <c r="C189" s="162"/>
      <c r="D189" s="162"/>
      <c r="E189" s="162"/>
      <c r="F189" s="162"/>
      <c r="G189" s="164"/>
      <c r="H189" s="164"/>
      <c r="I189" s="164"/>
      <c r="J189" s="164"/>
      <c r="K189" s="164"/>
      <c r="L189" s="164"/>
      <c r="M189" s="164"/>
      <c r="N189" s="164"/>
    </row>
    <row r="190" spans="3:14" x14ac:dyDescent="0.2">
      <c r="C190" s="162"/>
      <c r="D190" s="162"/>
      <c r="E190" s="162"/>
      <c r="F190" s="162"/>
      <c r="G190" s="164"/>
      <c r="H190" s="164"/>
      <c r="I190" s="164"/>
      <c r="J190" s="164"/>
      <c r="K190" s="164"/>
      <c r="L190" s="164"/>
      <c r="M190" s="164"/>
      <c r="N190" s="164"/>
    </row>
    <row r="191" spans="3:14" x14ac:dyDescent="0.2">
      <c r="C191" s="162"/>
      <c r="D191" s="162"/>
      <c r="E191" s="162"/>
      <c r="F191" s="162"/>
      <c r="G191" s="164"/>
      <c r="H191" s="164"/>
      <c r="I191" s="164"/>
      <c r="J191" s="164"/>
      <c r="K191" s="164"/>
      <c r="L191" s="164"/>
      <c r="M191" s="164"/>
      <c r="N191" s="164"/>
    </row>
    <row r="192" spans="3:14" x14ac:dyDescent="0.2">
      <c r="C192" s="162"/>
      <c r="D192" s="162"/>
      <c r="E192" s="162"/>
      <c r="F192" s="162"/>
      <c r="G192" s="164"/>
      <c r="H192" s="164"/>
      <c r="I192" s="164"/>
      <c r="J192" s="164"/>
      <c r="K192" s="164"/>
      <c r="L192" s="164"/>
      <c r="M192" s="164"/>
      <c r="N192" s="164"/>
    </row>
    <row r="193" spans="3:14" x14ac:dyDescent="0.2">
      <c r="C193" s="162"/>
      <c r="D193" s="162"/>
      <c r="E193" s="162"/>
      <c r="F193" s="162"/>
      <c r="G193" s="164"/>
      <c r="H193" s="164"/>
      <c r="I193" s="164"/>
      <c r="J193" s="164"/>
      <c r="K193" s="164"/>
      <c r="L193" s="164"/>
      <c r="M193" s="164"/>
      <c r="N193" s="164"/>
    </row>
    <row r="194" spans="3:14" x14ac:dyDescent="0.2">
      <c r="C194" s="162"/>
      <c r="D194" s="162"/>
      <c r="E194" s="162"/>
      <c r="F194" s="162"/>
      <c r="G194" s="164"/>
      <c r="H194" s="164"/>
      <c r="I194" s="164"/>
      <c r="J194" s="164"/>
      <c r="K194" s="164"/>
      <c r="L194" s="164"/>
      <c r="M194" s="164"/>
      <c r="N194" s="164"/>
    </row>
    <row r="195" spans="3:14" x14ac:dyDescent="0.2">
      <c r="C195" s="162"/>
      <c r="D195" s="162"/>
      <c r="E195" s="162"/>
      <c r="F195" s="162"/>
      <c r="G195" s="164"/>
      <c r="H195" s="164"/>
      <c r="I195" s="164"/>
      <c r="J195" s="164"/>
      <c r="K195" s="164"/>
      <c r="L195" s="164"/>
      <c r="M195" s="164"/>
      <c r="N195" s="164"/>
    </row>
    <row r="196" spans="3:14" x14ac:dyDescent="0.2">
      <c r="C196" s="162"/>
      <c r="D196" s="162"/>
      <c r="E196" s="162"/>
      <c r="F196" s="162"/>
      <c r="G196" s="164"/>
      <c r="H196" s="164"/>
      <c r="I196" s="164"/>
      <c r="J196" s="164"/>
      <c r="K196" s="164"/>
      <c r="L196" s="164"/>
      <c r="M196" s="164"/>
      <c r="N196" s="164"/>
    </row>
    <row r="197" spans="3:14" x14ac:dyDescent="0.2">
      <c r="C197" s="162"/>
      <c r="D197" s="162"/>
      <c r="E197" s="162"/>
      <c r="F197" s="162"/>
      <c r="G197" s="164"/>
      <c r="H197" s="164"/>
      <c r="I197" s="164"/>
      <c r="J197" s="164"/>
      <c r="K197" s="164"/>
      <c r="L197" s="164"/>
      <c r="M197" s="164"/>
      <c r="N197" s="164"/>
    </row>
    <row r="198" spans="3:14" x14ac:dyDescent="0.2">
      <c r="C198" s="162"/>
      <c r="D198" s="162"/>
      <c r="E198" s="162"/>
      <c r="F198" s="162"/>
      <c r="G198" s="164"/>
      <c r="H198" s="164"/>
      <c r="I198" s="164"/>
      <c r="J198" s="164"/>
      <c r="K198" s="164"/>
      <c r="L198" s="164"/>
      <c r="M198" s="164"/>
      <c r="N198" s="164"/>
    </row>
    <row r="199" spans="3:14" x14ac:dyDescent="0.2">
      <c r="C199" s="162"/>
      <c r="D199" s="162"/>
      <c r="E199" s="162"/>
      <c r="F199" s="162"/>
      <c r="G199" s="164"/>
      <c r="H199" s="164"/>
      <c r="I199" s="164"/>
      <c r="J199" s="164"/>
      <c r="K199" s="164"/>
      <c r="L199" s="164"/>
      <c r="M199" s="164"/>
      <c r="N199" s="164"/>
    </row>
    <row r="200" spans="3:14" x14ac:dyDescent="0.2">
      <c r="C200" s="162"/>
      <c r="D200" s="162"/>
      <c r="E200" s="162"/>
      <c r="F200" s="162"/>
      <c r="G200" s="164"/>
      <c r="H200" s="164"/>
      <c r="I200" s="164"/>
      <c r="J200" s="164"/>
      <c r="K200" s="164"/>
      <c r="L200" s="164"/>
      <c r="M200" s="164"/>
      <c r="N200" s="164"/>
    </row>
    <row r="201" spans="3:14" x14ac:dyDescent="0.2">
      <c r="C201" s="162"/>
      <c r="D201" s="162"/>
      <c r="E201" s="162"/>
      <c r="F201" s="162"/>
      <c r="G201" s="164"/>
      <c r="H201" s="164"/>
      <c r="I201" s="164"/>
      <c r="J201" s="164"/>
      <c r="K201" s="164"/>
      <c r="L201" s="164"/>
      <c r="M201" s="164"/>
      <c r="N201" s="164"/>
    </row>
    <row r="202" spans="3:14" x14ac:dyDescent="0.2">
      <c r="C202" s="162"/>
      <c r="D202" s="162"/>
      <c r="E202" s="162"/>
      <c r="F202" s="162"/>
      <c r="G202" s="164"/>
      <c r="H202" s="164"/>
      <c r="I202" s="164"/>
      <c r="J202" s="164"/>
      <c r="K202" s="164"/>
      <c r="L202" s="164"/>
      <c r="M202" s="164"/>
      <c r="N202" s="164"/>
    </row>
    <row r="203" spans="3:14" x14ac:dyDescent="0.2">
      <c r="C203" s="162"/>
      <c r="D203" s="162"/>
      <c r="E203" s="162"/>
      <c r="F203" s="162"/>
      <c r="G203" s="164"/>
      <c r="H203" s="164"/>
      <c r="I203" s="164"/>
      <c r="J203" s="164"/>
      <c r="K203" s="164"/>
      <c r="L203" s="164"/>
      <c r="M203" s="164"/>
      <c r="N203" s="164"/>
    </row>
    <row r="204" spans="3:14" x14ac:dyDescent="0.2">
      <c r="C204" s="162"/>
      <c r="D204" s="162"/>
      <c r="E204" s="162"/>
      <c r="F204" s="162"/>
      <c r="G204" s="164"/>
      <c r="H204" s="164"/>
      <c r="I204" s="164"/>
      <c r="J204" s="164"/>
      <c r="K204" s="164"/>
      <c r="L204" s="164"/>
      <c r="M204" s="164"/>
      <c r="N204" s="164"/>
    </row>
    <row r="205" spans="3:14" x14ac:dyDescent="0.2">
      <c r="C205" s="162"/>
      <c r="D205" s="162"/>
      <c r="E205" s="162"/>
      <c r="F205" s="162"/>
      <c r="G205" s="164"/>
      <c r="H205" s="164"/>
      <c r="I205" s="164"/>
      <c r="J205" s="164"/>
      <c r="K205" s="164"/>
      <c r="L205" s="164"/>
      <c r="M205" s="164"/>
      <c r="N205" s="164"/>
    </row>
    <row r="206" spans="3:14" x14ac:dyDescent="0.2">
      <c r="C206" s="162"/>
      <c r="D206" s="162"/>
      <c r="E206" s="162"/>
      <c r="F206" s="162"/>
      <c r="G206" s="164"/>
      <c r="H206" s="164"/>
      <c r="I206" s="164"/>
      <c r="J206" s="164"/>
      <c r="K206" s="164"/>
      <c r="L206" s="164"/>
      <c r="M206" s="164"/>
      <c r="N206" s="164"/>
    </row>
    <row r="207" spans="3:14" x14ac:dyDescent="0.2">
      <c r="C207" s="162"/>
      <c r="D207" s="162"/>
      <c r="E207" s="162"/>
      <c r="F207" s="162"/>
      <c r="G207" s="164"/>
      <c r="H207" s="164"/>
      <c r="I207" s="164"/>
      <c r="J207" s="164"/>
      <c r="K207" s="164"/>
      <c r="L207" s="164"/>
      <c r="M207" s="164"/>
      <c r="N207" s="164"/>
    </row>
    <row r="208" spans="3:14" x14ac:dyDescent="0.2">
      <c r="C208" s="162"/>
      <c r="D208" s="162"/>
      <c r="E208" s="162"/>
      <c r="F208" s="162"/>
      <c r="G208" s="164"/>
      <c r="H208" s="164"/>
      <c r="I208" s="164"/>
      <c r="J208" s="164"/>
      <c r="K208" s="164"/>
      <c r="L208" s="164"/>
      <c r="M208" s="164"/>
      <c r="N208" s="164"/>
    </row>
    <row r="209" spans="3:14" x14ac:dyDescent="0.2">
      <c r="C209" s="162"/>
      <c r="D209" s="162"/>
      <c r="E209" s="162"/>
      <c r="F209" s="162"/>
      <c r="G209" s="164"/>
      <c r="H209" s="164"/>
      <c r="I209" s="164"/>
      <c r="J209" s="164"/>
      <c r="K209" s="164"/>
      <c r="L209" s="164"/>
      <c r="M209" s="164"/>
      <c r="N209" s="164"/>
    </row>
    <row r="210" spans="3:14" x14ac:dyDescent="0.2">
      <c r="C210" s="162"/>
      <c r="D210" s="162"/>
      <c r="E210" s="162"/>
      <c r="F210" s="162"/>
      <c r="G210" s="164"/>
      <c r="H210" s="164"/>
      <c r="I210" s="164"/>
      <c r="J210" s="164"/>
      <c r="K210" s="164"/>
      <c r="L210" s="164"/>
      <c r="M210" s="164"/>
      <c r="N210" s="164"/>
    </row>
    <row r="211" spans="3:14" x14ac:dyDescent="0.2">
      <c r="C211" s="162"/>
      <c r="D211" s="162"/>
      <c r="E211" s="162"/>
      <c r="F211" s="162"/>
      <c r="G211" s="164"/>
      <c r="H211" s="164"/>
      <c r="I211" s="164"/>
      <c r="J211" s="164"/>
      <c r="K211" s="164"/>
      <c r="L211" s="164"/>
      <c r="M211" s="164"/>
      <c r="N211" s="164"/>
    </row>
    <row r="212" spans="3:14" x14ac:dyDescent="0.2">
      <c r="C212" s="162"/>
      <c r="D212" s="162"/>
      <c r="E212" s="162"/>
      <c r="F212" s="162"/>
      <c r="G212" s="164"/>
      <c r="H212" s="164"/>
      <c r="I212" s="164"/>
      <c r="J212" s="164"/>
      <c r="K212" s="164"/>
      <c r="L212" s="164"/>
      <c r="M212" s="164"/>
      <c r="N212" s="164"/>
    </row>
    <row r="213" spans="3:14" x14ac:dyDescent="0.2">
      <c r="C213" s="162"/>
      <c r="D213" s="162"/>
      <c r="E213" s="162"/>
      <c r="F213" s="162"/>
      <c r="G213" s="164"/>
      <c r="H213" s="164"/>
      <c r="I213" s="164"/>
      <c r="J213" s="164"/>
      <c r="K213" s="164"/>
      <c r="L213" s="164"/>
      <c r="M213" s="164"/>
      <c r="N213" s="164"/>
    </row>
    <row r="214" spans="3:14" x14ac:dyDescent="0.2">
      <c r="C214" s="162"/>
      <c r="D214" s="162"/>
      <c r="E214" s="162"/>
      <c r="F214" s="162"/>
      <c r="G214" s="164"/>
      <c r="H214" s="164"/>
      <c r="I214" s="164"/>
      <c r="J214" s="164"/>
      <c r="K214" s="164"/>
      <c r="L214" s="164"/>
      <c r="M214" s="164"/>
      <c r="N214" s="164"/>
    </row>
    <row r="215" spans="3:14" x14ac:dyDescent="0.2">
      <c r="C215" s="162"/>
      <c r="D215" s="162"/>
      <c r="E215" s="162"/>
      <c r="F215" s="162"/>
      <c r="G215" s="164"/>
      <c r="H215" s="164"/>
      <c r="I215" s="164"/>
      <c r="J215" s="164"/>
      <c r="K215" s="164"/>
      <c r="L215" s="164"/>
      <c r="M215" s="164"/>
      <c r="N215" s="164"/>
    </row>
    <row r="216" spans="3:14" x14ac:dyDescent="0.2">
      <c r="C216" s="162"/>
      <c r="D216" s="162"/>
      <c r="E216" s="162"/>
      <c r="F216" s="162"/>
      <c r="G216" s="164"/>
      <c r="H216" s="164"/>
      <c r="I216" s="164"/>
      <c r="J216" s="164"/>
      <c r="K216" s="164"/>
      <c r="L216" s="164"/>
      <c r="M216" s="164"/>
      <c r="N216" s="164"/>
    </row>
    <row r="217" spans="3:14" x14ac:dyDescent="0.2">
      <c r="C217" s="162"/>
      <c r="D217" s="162"/>
      <c r="E217" s="162"/>
      <c r="F217" s="162"/>
      <c r="G217" s="164"/>
      <c r="H217" s="164"/>
      <c r="I217" s="164"/>
      <c r="J217" s="164"/>
      <c r="K217" s="164"/>
      <c r="L217" s="164"/>
      <c r="M217" s="164"/>
      <c r="N217" s="164"/>
    </row>
    <row r="218" spans="3:14" x14ac:dyDescent="0.2">
      <c r="C218" s="162"/>
      <c r="D218" s="162"/>
      <c r="E218" s="162"/>
      <c r="F218" s="162"/>
      <c r="G218" s="164"/>
      <c r="H218" s="164"/>
      <c r="I218" s="164"/>
      <c r="J218" s="164"/>
      <c r="K218" s="164"/>
      <c r="L218" s="164"/>
      <c r="M218" s="164"/>
      <c r="N218" s="164"/>
    </row>
    <row r="219" spans="3:14" x14ac:dyDescent="0.2">
      <c r="C219" s="162"/>
      <c r="D219" s="162"/>
      <c r="E219" s="162"/>
      <c r="F219" s="162"/>
      <c r="G219" s="164"/>
      <c r="H219" s="164"/>
      <c r="I219" s="164"/>
      <c r="J219" s="164"/>
      <c r="K219" s="164"/>
      <c r="L219" s="164"/>
      <c r="M219" s="164"/>
      <c r="N219" s="164"/>
    </row>
    <row r="220" spans="3:14" x14ac:dyDescent="0.2">
      <c r="C220" s="162"/>
      <c r="D220" s="162"/>
      <c r="E220" s="162"/>
      <c r="F220" s="162"/>
      <c r="G220" s="164"/>
      <c r="H220" s="164"/>
      <c r="I220" s="164"/>
      <c r="J220" s="164"/>
      <c r="K220" s="164"/>
      <c r="L220" s="164"/>
      <c r="M220" s="164"/>
      <c r="N220" s="164"/>
    </row>
    <row r="221" spans="3:14" x14ac:dyDescent="0.2">
      <c r="C221" s="162"/>
      <c r="D221" s="162"/>
      <c r="E221" s="162"/>
      <c r="F221" s="162"/>
      <c r="G221" s="164"/>
      <c r="H221" s="164"/>
      <c r="I221" s="164"/>
      <c r="J221" s="164"/>
      <c r="K221" s="164"/>
      <c r="L221" s="164"/>
      <c r="M221" s="164"/>
      <c r="N221" s="164"/>
    </row>
    <row r="222" spans="3:14" x14ac:dyDescent="0.2">
      <c r="C222" s="162"/>
      <c r="D222" s="162"/>
      <c r="E222" s="162"/>
      <c r="F222" s="162"/>
      <c r="G222" s="164"/>
      <c r="H222" s="164"/>
      <c r="I222" s="164"/>
      <c r="J222" s="164"/>
      <c r="K222" s="164"/>
      <c r="L222" s="164"/>
      <c r="M222" s="164"/>
      <c r="N222" s="164"/>
    </row>
    <row r="223" spans="3:14" x14ac:dyDescent="0.2">
      <c r="C223" s="162"/>
      <c r="D223" s="162"/>
      <c r="E223" s="162"/>
      <c r="F223" s="162"/>
      <c r="G223" s="164"/>
      <c r="H223" s="164"/>
      <c r="I223" s="164"/>
      <c r="J223" s="164"/>
      <c r="K223" s="164"/>
      <c r="L223" s="164"/>
      <c r="M223" s="164"/>
      <c r="N223" s="164"/>
    </row>
    <row r="224" spans="3:14" x14ac:dyDescent="0.2">
      <c r="C224" s="162"/>
      <c r="D224" s="162"/>
      <c r="E224" s="162"/>
      <c r="F224" s="162"/>
      <c r="G224" s="164"/>
      <c r="H224" s="164"/>
      <c r="I224" s="164"/>
      <c r="J224" s="164"/>
      <c r="K224" s="164"/>
      <c r="L224" s="164"/>
      <c r="M224" s="164"/>
      <c r="N224" s="164"/>
    </row>
    <row r="225" spans="3:14" x14ac:dyDescent="0.2">
      <c r="C225" s="162"/>
      <c r="D225" s="162"/>
      <c r="E225" s="162"/>
      <c r="F225" s="162"/>
      <c r="G225" s="164"/>
      <c r="H225" s="164"/>
      <c r="I225" s="164"/>
      <c r="J225" s="164"/>
      <c r="K225" s="164"/>
      <c r="L225" s="164"/>
      <c r="M225" s="164"/>
      <c r="N225" s="164"/>
    </row>
    <row r="226" spans="3:14" x14ac:dyDescent="0.2">
      <c r="C226" s="162"/>
      <c r="D226" s="162"/>
      <c r="E226" s="162"/>
      <c r="F226" s="162"/>
      <c r="G226" s="164"/>
      <c r="H226" s="164"/>
      <c r="I226" s="164"/>
      <c r="J226" s="164"/>
      <c r="K226" s="164"/>
      <c r="L226" s="164"/>
      <c r="M226" s="164"/>
      <c r="N226" s="164"/>
    </row>
    <row r="227" spans="3:14" x14ac:dyDescent="0.2">
      <c r="C227" s="162"/>
      <c r="D227" s="162"/>
      <c r="E227" s="162"/>
      <c r="F227" s="162"/>
      <c r="G227" s="164"/>
      <c r="H227" s="164"/>
      <c r="I227" s="164"/>
      <c r="J227" s="164"/>
      <c r="K227" s="164"/>
      <c r="L227" s="164"/>
      <c r="M227" s="164"/>
      <c r="N227" s="164"/>
    </row>
    <row r="228" spans="3:14" x14ac:dyDescent="0.2">
      <c r="C228" s="162"/>
      <c r="D228" s="162"/>
      <c r="E228" s="162"/>
      <c r="F228" s="162"/>
      <c r="G228" s="164"/>
      <c r="H228" s="164"/>
      <c r="I228" s="164"/>
      <c r="J228" s="164"/>
      <c r="K228" s="164"/>
      <c r="L228" s="164"/>
      <c r="M228" s="164"/>
      <c r="N228" s="164"/>
    </row>
    <row r="229" spans="3:14" x14ac:dyDescent="0.2">
      <c r="C229" s="162"/>
      <c r="D229" s="162"/>
      <c r="E229" s="162"/>
      <c r="F229" s="162"/>
      <c r="G229" s="164"/>
      <c r="H229" s="164"/>
      <c r="I229" s="164"/>
      <c r="J229" s="164"/>
      <c r="K229" s="164"/>
      <c r="L229" s="164"/>
      <c r="M229" s="164"/>
      <c r="N229" s="164"/>
    </row>
    <row r="230" spans="3:14" x14ac:dyDescent="0.2">
      <c r="C230" s="162"/>
      <c r="D230" s="162"/>
      <c r="E230" s="162"/>
      <c r="F230" s="162"/>
      <c r="G230" s="164"/>
      <c r="H230" s="164"/>
      <c r="I230" s="164"/>
      <c r="J230" s="164"/>
      <c r="K230" s="164"/>
      <c r="L230" s="164"/>
      <c r="M230" s="164"/>
      <c r="N230" s="164"/>
    </row>
    <row r="231" spans="3:14" x14ac:dyDescent="0.2">
      <c r="C231" s="162"/>
      <c r="D231" s="162"/>
      <c r="E231" s="162"/>
      <c r="F231" s="162"/>
      <c r="G231" s="164"/>
      <c r="H231" s="164"/>
      <c r="I231" s="164"/>
      <c r="J231" s="164"/>
      <c r="K231" s="164"/>
      <c r="L231" s="164"/>
      <c r="M231" s="164"/>
      <c r="N231" s="164"/>
    </row>
    <row r="232" spans="3:14" x14ac:dyDescent="0.2">
      <c r="C232" s="162"/>
      <c r="D232" s="162"/>
      <c r="E232" s="162"/>
      <c r="F232" s="162"/>
      <c r="G232" s="164"/>
      <c r="H232" s="164"/>
      <c r="I232" s="164"/>
      <c r="J232" s="164"/>
      <c r="K232" s="164"/>
      <c r="L232" s="164"/>
      <c r="M232" s="164"/>
      <c r="N232" s="164"/>
    </row>
    <row r="233" spans="3:14" x14ac:dyDescent="0.2">
      <c r="C233" s="162"/>
      <c r="D233" s="162"/>
      <c r="E233" s="162"/>
      <c r="F233" s="162"/>
      <c r="G233" s="164"/>
      <c r="H233" s="164"/>
      <c r="I233" s="164"/>
      <c r="J233" s="164"/>
      <c r="K233" s="164"/>
      <c r="L233" s="164"/>
      <c r="M233" s="164"/>
      <c r="N233" s="164"/>
    </row>
    <row r="234" spans="3:14" x14ac:dyDescent="0.2">
      <c r="C234" s="162"/>
      <c r="D234" s="162"/>
      <c r="E234" s="162"/>
      <c r="F234" s="162"/>
      <c r="G234" s="164"/>
      <c r="H234" s="164"/>
      <c r="I234" s="164"/>
      <c r="J234" s="164"/>
      <c r="K234" s="164"/>
      <c r="L234" s="164"/>
      <c r="M234" s="164"/>
      <c r="N234" s="164"/>
    </row>
    <row r="235" spans="3:14" x14ac:dyDescent="0.2">
      <c r="C235" s="162"/>
      <c r="D235" s="162"/>
      <c r="E235" s="162"/>
      <c r="F235" s="162"/>
      <c r="G235" s="164"/>
      <c r="H235" s="164"/>
      <c r="I235" s="164"/>
      <c r="J235" s="164"/>
      <c r="K235" s="164"/>
      <c r="L235" s="164"/>
      <c r="M235" s="164"/>
      <c r="N235" s="164"/>
    </row>
    <row r="236" spans="3:14" x14ac:dyDescent="0.2">
      <c r="C236" s="162"/>
      <c r="D236" s="162"/>
      <c r="E236" s="162"/>
      <c r="F236" s="162"/>
      <c r="G236" s="164"/>
      <c r="H236" s="164"/>
      <c r="I236" s="164"/>
      <c r="J236" s="164"/>
      <c r="K236" s="164"/>
      <c r="L236" s="164"/>
      <c r="M236" s="164"/>
      <c r="N236" s="164"/>
    </row>
    <row r="237" spans="3:14" x14ac:dyDescent="0.2">
      <c r="C237" s="162"/>
      <c r="D237" s="162"/>
      <c r="E237" s="162"/>
      <c r="F237" s="162"/>
      <c r="G237" s="164"/>
      <c r="H237" s="164"/>
      <c r="I237" s="164"/>
      <c r="J237" s="164"/>
      <c r="K237" s="164"/>
      <c r="L237" s="164"/>
      <c r="M237" s="164"/>
      <c r="N237" s="164"/>
    </row>
    <row r="238" spans="3:14" x14ac:dyDescent="0.2">
      <c r="C238" s="162"/>
      <c r="D238" s="162"/>
      <c r="E238" s="162"/>
      <c r="F238" s="162"/>
      <c r="G238" s="164"/>
      <c r="H238" s="164"/>
      <c r="I238" s="164"/>
      <c r="J238" s="164"/>
      <c r="K238" s="164"/>
      <c r="L238" s="164"/>
      <c r="M238" s="164"/>
      <c r="N238" s="164"/>
    </row>
    <row r="239" spans="3:14" x14ac:dyDescent="0.2">
      <c r="C239" s="162"/>
      <c r="D239" s="162"/>
      <c r="E239" s="162"/>
      <c r="F239" s="162"/>
      <c r="G239" s="164"/>
      <c r="H239" s="164"/>
      <c r="I239" s="164"/>
      <c r="J239" s="164"/>
      <c r="K239" s="164"/>
      <c r="L239" s="164"/>
      <c r="M239" s="164"/>
      <c r="N239" s="164"/>
    </row>
    <row r="240" spans="3:14" x14ac:dyDescent="0.2">
      <c r="C240" s="162"/>
      <c r="D240" s="162"/>
      <c r="E240" s="162"/>
      <c r="F240" s="162"/>
      <c r="G240" s="164"/>
      <c r="H240" s="164"/>
      <c r="I240" s="164"/>
      <c r="J240" s="164"/>
      <c r="K240" s="164"/>
      <c r="L240" s="164"/>
      <c r="M240" s="164"/>
      <c r="N240" s="164"/>
    </row>
    <row r="241" spans="3:14" x14ac:dyDescent="0.2">
      <c r="C241" s="162"/>
      <c r="D241" s="162"/>
      <c r="E241" s="162"/>
      <c r="F241" s="162"/>
      <c r="G241" s="164"/>
      <c r="H241" s="164"/>
      <c r="I241" s="164"/>
      <c r="J241" s="164"/>
      <c r="K241" s="164"/>
      <c r="L241" s="164"/>
      <c r="M241" s="164"/>
      <c r="N241" s="164"/>
    </row>
    <row r="242" spans="3:14" x14ac:dyDescent="0.2">
      <c r="C242" s="162"/>
      <c r="D242" s="162"/>
      <c r="E242" s="162"/>
      <c r="F242" s="162"/>
      <c r="G242" s="164"/>
      <c r="H242" s="164"/>
      <c r="I242" s="164"/>
      <c r="J242" s="164"/>
      <c r="K242" s="164"/>
      <c r="L242" s="164"/>
      <c r="M242" s="164"/>
      <c r="N242" s="164"/>
    </row>
    <row r="243" spans="3:14" x14ac:dyDescent="0.2">
      <c r="C243" s="162"/>
      <c r="D243" s="162"/>
      <c r="E243" s="162"/>
      <c r="F243" s="162"/>
      <c r="G243" s="164"/>
      <c r="H243" s="164"/>
      <c r="I243" s="164"/>
      <c r="J243" s="164"/>
      <c r="K243" s="164"/>
      <c r="L243" s="164"/>
      <c r="M243" s="164"/>
      <c r="N243" s="164"/>
    </row>
    <row r="244" spans="3:14" x14ac:dyDescent="0.2">
      <c r="C244" s="162"/>
      <c r="D244" s="162"/>
      <c r="E244" s="162"/>
      <c r="F244" s="162"/>
      <c r="G244" s="164"/>
      <c r="H244" s="164"/>
      <c r="I244" s="164"/>
      <c r="J244" s="164"/>
      <c r="K244" s="164"/>
      <c r="L244" s="164"/>
      <c r="M244" s="164"/>
      <c r="N244" s="164"/>
    </row>
    <row r="245" spans="3:14" x14ac:dyDescent="0.2">
      <c r="C245" s="162"/>
      <c r="D245" s="162"/>
      <c r="E245" s="162"/>
      <c r="F245" s="162"/>
      <c r="G245" s="164"/>
      <c r="H245" s="164"/>
      <c r="I245" s="164"/>
      <c r="J245" s="164"/>
      <c r="K245" s="164"/>
      <c r="L245" s="164"/>
      <c r="M245" s="164"/>
      <c r="N245" s="164"/>
    </row>
    <row r="246" spans="3:14" x14ac:dyDescent="0.2">
      <c r="C246" s="162"/>
      <c r="D246" s="162"/>
      <c r="E246" s="162"/>
      <c r="F246" s="162"/>
      <c r="G246" s="164"/>
      <c r="H246" s="164"/>
      <c r="I246" s="164"/>
      <c r="J246" s="164"/>
      <c r="K246" s="164"/>
      <c r="L246" s="164"/>
      <c r="M246" s="164"/>
      <c r="N246" s="164"/>
    </row>
    <row r="247" spans="3:14" x14ac:dyDescent="0.2">
      <c r="C247" s="162"/>
      <c r="D247" s="162"/>
      <c r="E247" s="162"/>
      <c r="F247" s="162"/>
      <c r="G247" s="164"/>
      <c r="H247" s="164"/>
      <c r="I247" s="164"/>
      <c r="J247" s="164"/>
      <c r="K247" s="164"/>
      <c r="L247" s="164"/>
      <c r="M247" s="164"/>
      <c r="N247" s="164"/>
    </row>
    <row r="248" spans="3:14" x14ac:dyDescent="0.2">
      <c r="C248" s="162"/>
      <c r="D248" s="162"/>
      <c r="E248" s="162"/>
      <c r="F248" s="162"/>
      <c r="G248" s="164"/>
      <c r="H248" s="164"/>
      <c r="I248" s="164"/>
      <c r="J248" s="164"/>
      <c r="K248" s="164"/>
      <c r="L248" s="164"/>
      <c r="M248" s="164"/>
      <c r="N248" s="164"/>
    </row>
    <row r="249" spans="3:14" x14ac:dyDescent="0.2">
      <c r="C249" s="162"/>
      <c r="D249" s="162"/>
      <c r="E249" s="162"/>
      <c r="F249" s="162"/>
      <c r="G249" s="164"/>
      <c r="H249" s="164"/>
      <c r="I249" s="164"/>
      <c r="J249" s="164"/>
      <c r="K249" s="164"/>
      <c r="L249" s="164"/>
      <c r="M249" s="164"/>
      <c r="N249" s="164"/>
    </row>
    <row r="250" spans="3:14" x14ac:dyDescent="0.2">
      <c r="C250" s="162"/>
      <c r="D250" s="162"/>
      <c r="E250" s="162"/>
      <c r="F250" s="162"/>
      <c r="G250" s="164"/>
      <c r="H250" s="164"/>
      <c r="I250" s="164"/>
      <c r="J250" s="164"/>
      <c r="K250" s="164"/>
      <c r="L250" s="164"/>
      <c r="M250" s="164"/>
      <c r="N250" s="164"/>
    </row>
    <row r="251" spans="3:14" x14ac:dyDescent="0.2">
      <c r="C251" s="162"/>
      <c r="D251" s="162"/>
      <c r="E251" s="162"/>
      <c r="F251" s="162"/>
      <c r="G251" s="164"/>
      <c r="H251" s="164"/>
      <c r="I251" s="164"/>
      <c r="J251" s="164"/>
      <c r="K251" s="164"/>
      <c r="L251" s="164"/>
      <c r="M251" s="164"/>
      <c r="N251" s="164"/>
    </row>
    <row r="252" spans="3:14" x14ac:dyDescent="0.2">
      <c r="C252" s="162"/>
      <c r="D252" s="162"/>
      <c r="E252" s="162"/>
      <c r="F252" s="162"/>
      <c r="G252" s="164"/>
      <c r="H252" s="164"/>
      <c r="I252" s="164"/>
      <c r="J252" s="164"/>
      <c r="K252" s="164"/>
      <c r="L252" s="164"/>
      <c r="M252" s="164"/>
      <c r="N252" s="164"/>
    </row>
    <row r="253" spans="3:14" x14ac:dyDescent="0.2">
      <c r="C253" s="162"/>
      <c r="D253" s="162"/>
      <c r="E253" s="162"/>
      <c r="F253" s="162"/>
      <c r="G253" s="164"/>
      <c r="H253" s="164"/>
      <c r="I253" s="164"/>
      <c r="J253" s="164"/>
      <c r="K253" s="164"/>
      <c r="L253" s="164"/>
      <c r="M253" s="164"/>
      <c r="N253" s="164"/>
    </row>
    <row r="254" spans="3:14" x14ac:dyDescent="0.2">
      <c r="C254" s="162"/>
      <c r="D254" s="162"/>
      <c r="E254" s="162"/>
      <c r="F254" s="162"/>
      <c r="G254" s="164"/>
      <c r="H254" s="164"/>
      <c r="I254" s="164"/>
      <c r="J254" s="164"/>
      <c r="K254" s="164"/>
      <c r="L254" s="164"/>
      <c r="M254" s="164"/>
      <c r="N254" s="164"/>
    </row>
    <row r="255" spans="3:14" x14ac:dyDescent="0.2">
      <c r="C255" s="162"/>
      <c r="D255" s="162"/>
      <c r="E255" s="162"/>
      <c r="F255" s="162"/>
      <c r="G255" s="164"/>
      <c r="H255" s="164"/>
      <c r="I255" s="164"/>
      <c r="J255" s="164"/>
      <c r="K255" s="164"/>
      <c r="L255" s="164"/>
      <c r="M255" s="164"/>
      <c r="N255" s="164"/>
    </row>
    <row r="256" spans="3:14" x14ac:dyDescent="0.2">
      <c r="C256" s="162"/>
      <c r="D256" s="162"/>
      <c r="E256" s="162"/>
      <c r="F256" s="162"/>
      <c r="G256" s="164"/>
      <c r="H256" s="164"/>
      <c r="I256" s="164"/>
      <c r="J256" s="164"/>
      <c r="K256" s="164"/>
      <c r="L256" s="164"/>
      <c r="M256" s="164"/>
      <c r="N256" s="164"/>
    </row>
    <row r="257" spans="3:14" x14ac:dyDescent="0.2">
      <c r="C257" s="162"/>
      <c r="D257" s="162"/>
      <c r="E257" s="162"/>
      <c r="F257" s="162"/>
      <c r="G257" s="164"/>
      <c r="H257" s="164"/>
      <c r="I257" s="164"/>
      <c r="J257" s="164"/>
      <c r="K257" s="164"/>
      <c r="L257" s="164"/>
      <c r="M257" s="164"/>
      <c r="N257" s="164"/>
    </row>
    <row r="258" spans="3:14" x14ac:dyDescent="0.2">
      <c r="C258" s="162"/>
      <c r="D258" s="162"/>
      <c r="E258" s="162"/>
      <c r="F258" s="162"/>
      <c r="G258" s="164"/>
      <c r="H258" s="164"/>
      <c r="I258" s="164"/>
      <c r="J258" s="164"/>
      <c r="K258" s="164"/>
      <c r="L258" s="164"/>
      <c r="M258" s="164"/>
      <c r="N258" s="164"/>
    </row>
    <row r="259" spans="3:14" x14ac:dyDescent="0.2">
      <c r="C259" s="162"/>
      <c r="D259" s="162"/>
      <c r="E259" s="162"/>
      <c r="F259" s="162"/>
      <c r="G259" s="164"/>
      <c r="H259" s="164"/>
      <c r="I259" s="164"/>
      <c r="J259" s="164"/>
      <c r="K259" s="164"/>
      <c r="L259" s="164"/>
      <c r="M259" s="164"/>
      <c r="N259" s="164"/>
    </row>
    <row r="260" spans="3:14" x14ac:dyDescent="0.2">
      <c r="C260" s="162"/>
      <c r="D260" s="162"/>
      <c r="E260" s="162"/>
      <c r="F260" s="162"/>
      <c r="G260" s="164"/>
      <c r="H260" s="164"/>
      <c r="I260" s="164"/>
      <c r="J260" s="164"/>
      <c r="K260" s="164"/>
      <c r="L260" s="164"/>
      <c r="M260" s="164"/>
      <c r="N260" s="164"/>
    </row>
    <row r="261" spans="3:14" x14ac:dyDescent="0.2">
      <c r="C261" s="162"/>
      <c r="D261" s="162"/>
      <c r="E261" s="162"/>
      <c r="F261" s="162"/>
      <c r="G261" s="164"/>
      <c r="H261" s="164"/>
      <c r="I261" s="164"/>
      <c r="J261" s="164"/>
      <c r="K261" s="164"/>
      <c r="L261" s="164"/>
      <c r="M261" s="164"/>
      <c r="N261" s="164"/>
    </row>
    <row r="262" spans="3:14" x14ac:dyDescent="0.2">
      <c r="C262" s="162"/>
      <c r="D262" s="162"/>
      <c r="E262" s="162"/>
      <c r="F262" s="162"/>
      <c r="G262" s="164"/>
      <c r="H262" s="164"/>
      <c r="I262" s="164"/>
      <c r="J262" s="164"/>
      <c r="K262" s="164"/>
      <c r="L262" s="164"/>
      <c r="M262" s="164"/>
      <c r="N262" s="164"/>
    </row>
    <row r="263" spans="3:14" x14ac:dyDescent="0.2">
      <c r="C263" s="162"/>
      <c r="D263" s="162"/>
      <c r="E263" s="162"/>
      <c r="F263" s="162"/>
      <c r="G263" s="164"/>
      <c r="H263" s="164"/>
      <c r="I263" s="164"/>
      <c r="J263" s="164"/>
      <c r="K263" s="164"/>
      <c r="L263" s="164"/>
      <c r="M263" s="164"/>
      <c r="N263" s="164"/>
    </row>
    <row r="264" spans="3:14" x14ac:dyDescent="0.2">
      <c r="C264" s="162"/>
      <c r="D264" s="162"/>
      <c r="E264" s="162"/>
      <c r="F264" s="162"/>
      <c r="G264" s="164"/>
      <c r="H264" s="164"/>
      <c r="I264" s="164"/>
      <c r="J264" s="164"/>
      <c r="K264" s="164"/>
      <c r="L264" s="164"/>
      <c r="M264" s="164"/>
      <c r="N264" s="164"/>
    </row>
    <row r="265" spans="3:14" x14ac:dyDescent="0.2">
      <c r="C265" s="162"/>
      <c r="D265" s="162"/>
      <c r="E265" s="162"/>
      <c r="F265" s="162"/>
      <c r="G265" s="164"/>
      <c r="H265" s="164"/>
      <c r="I265" s="164"/>
      <c r="J265" s="164"/>
      <c r="K265" s="164"/>
      <c r="L265" s="164"/>
      <c r="M265" s="164"/>
      <c r="N265" s="164"/>
    </row>
    <row r="266" spans="3:14" x14ac:dyDescent="0.2">
      <c r="C266" s="162"/>
      <c r="D266" s="162"/>
      <c r="E266" s="162"/>
      <c r="F266" s="162"/>
      <c r="G266" s="164"/>
      <c r="H266" s="164"/>
      <c r="I266" s="164"/>
      <c r="J266" s="164"/>
      <c r="K266" s="164"/>
      <c r="L266" s="164"/>
      <c r="M266" s="164"/>
      <c r="N266" s="164"/>
    </row>
  </sheetData>
  <mergeCells count="11">
    <mergeCell ref="E8:N8"/>
    <mergeCell ref="E9:N9"/>
    <mergeCell ref="E10:N10"/>
    <mergeCell ref="E11:N11"/>
    <mergeCell ref="A15:P15"/>
    <mergeCell ref="E7:N7"/>
    <mergeCell ref="E1:P1"/>
    <mergeCell ref="E2:P2"/>
    <mergeCell ref="E3:P3"/>
    <mergeCell ref="E4:P4"/>
    <mergeCell ref="E5:P5"/>
  </mergeCells>
  <printOptions horizontalCentered="1"/>
  <pageMargins left="1.1811023622047245" right="0.39370078740157483" top="0.78740157480314965" bottom="0.78740157480314965" header="0" footer="0"/>
  <pageSetup paperSize="9" scale="70" orientation="portrait" r:id="rId1"/>
  <headerFooter alignWithMargins="0"/>
  <rowBreaks count="1" manualBreakCount="1">
    <brk id="52" max="15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2"/>
  <sheetViews>
    <sheetView view="pageBreakPreview" zoomScaleNormal="85" workbookViewId="0">
      <selection activeCell="G6" sqref="G6"/>
    </sheetView>
  </sheetViews>
  <sheetFormatPr defaultRowHeight="12.75" x14ac:dyDescent="0.2"/>
  <cols>
    <col min="1" max="1" width="26.42578125" style="224" customWidth="1"/>
    <col min="2" max="2" width="38.5703125" style="227" customWidth="1"/>
    <col min="3" max="3" width="12.85546875" style="228" customWidth="1"/>
    <col min="4" max="4" width="13.42578125" style="225" customWidth="1"/>
    <col min="5" max="5" width="14.42578125" style="225" customWidth="1"/>
    <col min="6" max="256" width="9.140625" style="225"/>
    <col min="257" max="257" width="26.42578125" style="225" customWidth="1"/>
    <col min="258" max="258" width="38.5703125" style="225" customWidth="1"/>
    <col min="259" max="259" width="12.85546875" style="225" customWidth="1"/>
    <col min="260" max="260" width="13.42578125" style="225" customWidth="1"/>
    <col min="261" max="261" width="14.42578125" style="225" customWidth="1"/>
    <col min="262" max="512" width="9.140625" style="225"/>
    <col min="513" max="513" width="26.42578125" style="225" customWidth="1"/>
    <col min="514" max="514" width="38.5703125" style="225" customWidth="1"/>
    <col min="515" max="515" width="12.85546875" style="225" customWidth="1"/>
    <col min="516" max="516" width="13.42578125" style="225" customWidth="1"/>
    <col min="517" max="517" width="14.42578125" style="225" customWidth="1"/>
    <col min="518" max="768" width="9.140625" style="225"/>
    <col min="769" max="769" width="26.42578125" style="225" customWidth="1"/>
    <col min="770" max="770" width="38.5703125" style="225" customWidth="1"/>
    <col min="771" max="771" width="12.85546875" style="225" customWidth="1"/>
    <col min="772" max="772" width="13.42578125" style="225" customWidth="1"/>
    <col min="773" max="773" width="14.42578125" style="225" customWidth="1"/>
    <col min="774" max="1024" width="9.140625" style="225"/>
    <col min="1025" max="1025" width="26.42578125" style="225" customWidth="1"/>
    <col min="1026" max="1026" width="38.5703125" style="225" customWidth="1"/>
    <col min="1027" max="1027" width="12.85546875" style="225" customWidth="1"/>
    <col min="1028" max="1028" width="13.42578125" style="225" customWidth="1"/>
    <col min="1029" max="1029" width="14.42578125" style="225" customWidth="1"/>
    <col min="1030" max="1280" width="9.140625" style="225"/>
    <col min="1281" max="1281" width="26.42578125" style="225" customWidth="1"/>
    <col min="1282" max="1282" width="38.5703125" style="225" customWidth="1"/>
    <col min="1283" max="1283" width="12.85546875" style="225" customWidth="1"/>
    <col min="1284" max="1284" width="13.42578125" style="225" customWidth="1"/>
    <col min="1285" max="1285" width="14.42578125" style="225" customWidth="1"/>
    <col min="1286" max="1536" width="9.140625" style="225"/>
    <col min="1537" max="1537" width="26.42578125" style="225" customWidth="1"/>
    <col min="1538" max="1538" width="38.5703125" style="225" customWidth="1"/>
    <col min="1539" max="1539" width="12.85546875" style="225" customWidth="1"/>
    <col min="1540" max="1540" width="13.42578125" style="225" customWidth="1"/>
    <col min="1541" max="1541" width="14.42578125" style="225" customWidth="1"/>
    <col min="1542" max="1792" width="9.140625" style="225"/>
    <col min="1793" max="1793" width="26.42578125" style="225" customWidth="1"/>
    <col min="1794" max="1794" width="38.5703125" style="225" customWidth="1"/>
    <col min="1795" max="1795" width="12.85546875" style="225" customWidth="1"/>
    <col min="1796" max="1796" width="13.42578125" style="225" customWidth="1"/>
    <col min="1797" max="1797" width="14.42578125" style="225" customWidth="1"/>
    <col min="1798" max="2048" width="9.140625" style="225"/>
    <col min="2049" max="2049" width="26.42578125" style="225" customWidth="1"/>
    <col min="2050" max="2050" width="38.5703125" style="225" customWidth="1"/>
    <col min="2051" max="2051" width="12.85546875" style="225" customWidth="1"/>
    <col min="2052" max="2052" width="13.42578125" style="225" customWidth="1"/>
    <col min="2053" max="2053" width="14.42578125" style="225" customWidth="1"/>
    <col min="2054" max="2304" width="9.140625" style="225"/>
    <col min="2305" max="2305" width="26.42578125" style="225" customWidth="1"/>
    <col min="2306" max="2306" width="38.5703125" style="225" customWidth="1"/>
    <col min="2307" max="2307" width="12.85546875" style="225" customWidth="1"/>
    <col min="2308" max="2308" width="13.42578125" style="225" customWidth="1"/>
    <col min="2309" max="2309" width="14.42578125" style="225" customWidth="1"/>
    <col min="2310" max="2560" width="9.140625" style="225"/>
    <col min="2561" max="2561" width="26.42578125" style="225" customWidth="1"/>
    <col min="2562" max="2562" width="38.5703125" style="225" customWidth="1"/>
    <col min="2563" max="2563" width="12.85546875" style="225" customWidth="1"/>
    <col min="2564" max="2564" width="13.42578125" style="225" customWidth="1"/>
    <col min="2565" max="2565" width="14.42578125" style="225" customWidth="1"/>
    <col min="2566" max="2816" width="9.140625" style="225"/>
    <col min="2817" max="2817" width="26.42578125" style="225" customWidth="1"/>
    <col min="2818" max="2818" width="38.5703125" style="225" customWidth="1"/>
    <col min="2819" max="2819" width="12.85546875" style="225" customWidth="1"/>
    <col min="2820" max="2820" width="13.42578125" style="225" customWidth="1"/>
    <col min="2821" max="2821" width="14.42578125" style="225" customWidth="1"/>
    <col min="2822" max="3072" width="9.140625" style="225"/>
    <col min="3073" max="3073" width="26.42578125" style="225" customWidth="1"/>
    <col min="3074" max="3074" width="38.5703125" style="225" customWidth="1"/>
    <col min="3075" max="3075" width="12.85546875" style="225" customWidth="1"/>
    <col min="3076" max="3076" width="13.42578125" style="225" customWidth="1"/>
    <col min="3077" max="3077" width="14.42578125" style="225" customWidth="1"/>
    <col min="3078" max="3328" width="9.140625" style="225"/>
    <col min="3329" max="3329" width="26.42578125" style="225" customWidth="1"/>
    <col min="3330" max="3330" width="38.5703125" style="225" customWidth="1"/>
    <col min="3331" max="3331" width="12.85546875" style="225" customWidth="1"/>
    <col min="3332" max="3332" width="13.42578125" style="225" customWidth="1"/>
    <col min="3333" max="3333" width="14.42578125" style="225" customWidth="1"/>
    <col min="3334" max="3584" width="9.140625" style="225"/>
    <col min="3585" max="3585" width="26.42578125" style="225" customWidth="1"/>
    <col min="3586" max="3586" width="38.5703125" style="225" customWidth="1"/>
    <col min="3587" max="3587" width="12.85546875" style="225" customWidth="1"/>
    <col min="3588" max="3588" width="13.42578125" style="225" customWidth="1"/>
    <col min="3589" max="3589" width="14.42578125" style="225" customWidth="1"/>
    <col min="3590" max="3840" width="9.140625" style="225"/>
    <col min="3841" max="3841" width="26.42578125" style="225" customWidth="1"/>
    <col min="3842" max="3842" width="38.5703125" style="225" customWidth="1"/>
    <col min="3843" max="3843" width="12.85546875" style="225" customWidth="1"/>
    <col min="3844" max="3844" width="13.42578125" style="225" customWidth="1"/>
    <col min="3845" max="3845" width="14.42578125" style="225" customWidth="1"/>
    <col min="3846" max="4096" width="9.140625" style="225"/>
    <col min="4097" max="4097" width="26.42578125" style="225" customWidth="1"/>
    <col min="4098" max="4098" width="38.5703125" style="225" customWidth="1"/>
    <col min="4099" max="4099" width="12.85546875" style="225" customWidth="1"/>
    <col min="4100" max="4100" width="13.42578125" style="225" customWidth="1"/>
    <col min="4101" max="4101" width="14.42578125" style="225" customWidth="1"/>
    <col min="4102" max="4352" width="9.140625" style="225"/>
    <col min="4353" max="4353" width="26.42578125" style="225" customWidth="1"/>
    <col min="4354" max="4354" width="38.5703125" style="225" customWidth="1"/>
    <col min="4355" max="4355" width="12.85546875" style="225" customWidth="1"/>
    <col min="4356" max="4356" width="13.42578125" style="225" customWidth="1"/>
    <col min="4357" max="4357" width="14.42578125" style="225" customWidth="1"/>
    <col min="4358" max="4608" width="9.140625" style="225"/>
    <col min="4609" max="4609" width="26.42578125" style="225" customWidth="1"/>
    <col min="4610" max="4610" width="38.5703125" style="225" customWidth="1"/>
    <col min="4611" max="4611" width="12.85546875" style="225" customWidth="1"/>
    <col min="4612" max="4612" width="13.42578125" style="225" customWidth="1"/>
    <col min="4613" max="4613" width="14.42578125" style="225" customWidth="1"/>
    <col min="4614" max="4864" width="9.140625" style="225"/>
    <col min="4865" max="4865" width="26.42578125" style="225" customWidth="1"/>
    <col min="4866" max="4866" width="38.5703125" style="225" customWidth="1"/>
    <col min="4867" max="4867" width="12.85546875" style="225" customWidth="1"/>
    <col min="4868" max="4868" width="13.42578125" style="225" customWidth="1"/>
    <col min="4869" max="4869" width="14.42578125" style="225" customWidth="1"/>
    <col min="4870" max="5120" width="9.140625" style="225"/>
    <col min="5121" max="5121" width="26.42578125" style="225" customWidth="1"/>
    <col min="5122" max="5122" width="38.5703125" style="225" customWidth="1"/>
    <col min="5123" max="5123" width="12.85546875" style="225" customWidth="1"/>
    <col min="5124" max="5124" width="13.42578125" style="225" customWidth="1"/>
    <col min="5125" max="5125" width="14.42578125" style="225" customWidth="1"/>
    <col min="5126" max="5376" width="9.140625" style="225"/>
    <col min="5377" max="5377" width="26.42578125" style="225" customWidth="1"/>
    <col min="5378" max="5378" width="38.5703125" style="225" customWidth="1"/>
    <col min="5379" max="5379" width="12.85546875" style="225" customWidth="1"/>
    <col min="5380" max="5380" width="13.42578125" style="225" customWidth="1"/>
    <col min="5381" max="5381" width="14.42578125" style="225" customWidth="1"/>
    <col min="5382" max="5632" width="9.140625" style="225"/>
    <col min="5633" max="5633" width="26.42578125" style="225" customWidth="1"/>
    <col min="5634" max="5634" width="38.5703125" style="225" customWidth="1"/>
    <col min="5635" max="5635" width="12.85546875" style="225" customWidth="1"/>
    <col min="5636" max="5636" width="13.42578125" style="225" customWidth="1"/>
    <col min="5637" max="5637" width="14.42578125" style="225" customWidth="1"/>
    <col min="5638" max="5888" width="9.140625" style="225"/>
    <col min="5889" max="5889" width="26.42578125" style="225" customWidth="1"/>
    <col min="5890" max="5890" width="38.5703125" style="225" customWidth="1"/>
    <col min="5891" max="5891" width="12.85546875" style="225" customWidth="1"/>
    <col min="5892" max="5892" width="13.42578125" style="225" customWidth="1"/>
    <col min="5893" max="5893" width="14.42578125" style="225" customWidth="1"/>
    <col min="5894" max="6144" width="9.140625" style="225"/>
    <col min="6145" max="6145" width="26.42578125" style="225" customWidth="1"/>
    <col min="6146" max="6146" width="38.5703125" style="225" customWidth="1"/>
    <col min="6147" max="6147" width="12.85546875" style="225" customWidth="1"/>
    <col min="6148" max="6148" width="13.42578125" style="225" customWidth="1"/>
    <col min="6149" max="6149" width="14.42578125" style="225" customWidth="1"/>
    <col min="6150" max="6400" width="9.140625" style="225"/>
    <col min="6401" max="6401" width="26.42578125" style="225" customWidth="1"/>
    <col min="6402" max="6402" width="38.5703125" style="225" customWidth="1"/>
    <col min="6403" max="6403" width="12.85546875" style="225" customWidth="1"/>
    <col min="6404" max="6404" width="13.42578125" style="225" customWidth="1"/>
    <col min="6405" max="6405" width="14.42578125" style="225" customWidth="1"/>
    <col min="6406" max="6656" width="9.140625" style="225"/>
    <col min="6657" max="6657" width="26.42578125" style="225" customWidth="1"/>
    <col min="6658" max="6658" width="38.5703125" style="225" customWidth="1"/>
    <col min="6659" max="6659" width="12.85546875" style="225" customWidth="1"/>
    <col min="6660" max="6660" width="13.42578125" style="225" customWidth="1"/>
    <col min="6661" max="6661" width="14.42578125" style="225" customWidth="1"/>
    <col min="6662" max="6912" width="9.140625" style="225"/>
    <col min="6913" max="6913" width="26.42578125" style="225" customWidth="1"/>
    <col min="6914" max="6914" width="38.5703125" style="225" customWidth="1"/>
    <col min="6915" max="6915" width="12.85546875" style="225" customWidth="1"/>
    <col min="6916" max="6916" width="13.42578125" style="225" customWidth="1"/>
    <col min="6917" max="6917" width="14.42578125" style="225" customWidth="1"/>
    <col min="6918" max="7168" width="9.140625" style="225"/>
    <col min="7169" max="7169" width="26.42578125" style="225" customWidth="1"/>
    <col min="7170" max="7170" width="38.5703125" style="225" customWidth="1"/>
    <col min="7171" max="7171" width="12.85546875" style="225" customWidth="1"/>
    <col min="7172" max="7172" width="13.42578125" style="225" customWidth="1"/>
    <col min="7173" max="7173" width="14.42578125" style="225" customWidth="1"/>
    <col min="7174" max="7424" width="9.140625" style="225"/>
    <col min="7425" max="7425" width="26.42578125" style="225" customWidth="1"/>
    <col min="7426" max="7426" width="38.5703125" style="225" customWidth="1"/>
    <col min="7427" max="7427" width="12.85546875" style="225" customWidth="1"/>
    <col min="7428" max="7428" width="13.42578125" style="225" customWidth="1"/>
    <col min="7429" max="7429" width="14.42578125" style="225" customWidth="1"/>
    <col min="7430" max="7680" width="9.140625" style="225"/>
    <col min="7681" max="7681" width="26.42578125" style="225" customWidth="1"/>
    <col min="7682" max="7682" width="38.5703125" style="225" customWidth="1"/>
    <col min="7683" max="7683" width="12.85546875" style="225" customWidth="1"/>
    <col min="7684" max="7684" width="13.42578125" style="225" customWidth="1"/>
    <col min="7685" max="7685" width="14.42578125" style="225" customWidth="1"/>
    <col min="7686" max="7936" width="9.140625" style="225"/>
    <col min="7937" max="7937" width="26.42578125" style="225" customWidth="1"/>
    <col min="7938" max="7938" width="38.5703125" style="225" customWidth="1"/>
    <col min="7939" max="7939" width="12.85546875" style="225" customWidth="1"/>
    <col min="7940" max="7940" width="13.42578125" style="225" customWidth="1"/>
    <col min="7941" max="7941" width="14.42578125" style="225" customWidth="1"/>
    <col min="7942" max="8192" width="9.140625" style="225"/>
    <col min="8193" max="8193" width="26.42578125" style="225" customWidth="1"/>
    <col min="8194" max="8194" width="38.5703125" style="225" customWidth="1"/>
    <col min="8195" max="8195" width="12.85546875" style="225" customWidth="1"/>
    <col min="8196" max="8196" width="13.42578125" style="225" customWidth="1"/>
    <col min="8197" max="8197" width="14.42578125" style="225" customWidth="1"/>
    <col min="8198" max="8448" width="9.140625" style="225"/>
    <col min="8449" max="8449" width="26.42578125" style="225" customWidth="1"/>
    <col min="8450" max="8450" width="38.5703125" style="225" customWidth="1"/>
    <col min="8451" max="8451" width="12.85546875" style="225" customWidth="1"/>
    <col min="8452" max="8452" width="13.42578125" style="225" customWidth="1"/>
    <col min="8453" max="8453" width="14.42578125" style="225" customWidth="1"/>
    <col min="8454" max="8704" width="9.140625" style="225"/>
    <col min="8705" max="8705" width="26.42578125" style="225" customWidth="1"/>
    <col min="8706" max="8706" width="38.5703125" style="225" customWidth="1"/>
    <col min="8707" max="8707" width="12.85546875" style="225" customWidth="1"/>
    <col min="8708" max="8708" width="13.42578125" style="225" customWidth="1"/>
    <col min="8709" max="8709" width="14.42578125" style="225" customWidth="1"/>
    <col min="8710" max="8960" width="9.140625" style="225"/>
    <col min="8961" max="8961" width="26.42578125" style="225" customWidth="1"/>
    <col min="8962" max="8962" width="38.5703125" style="225" customWidth="1"/>
    <col min="8963" max="8963" width="12.85546875" style="225" customWidth="1"/>
    <col min="8964" max="8964" width="13.42578125" style="225" customWidth="1"/>
    <col min="8965" max="8965" width="14.42578125" style="225" customWidth="1"/>
    <col min="8966" max="9216" width="9.140625" style="225"/>
    <col min="9217" max="9217" width="26.42578125" style="225" customWidth="1"/>
    <col min="9218" max="9218" width="38.5703125" style="225" customWidth="1"/>
    <col min="9219" max="9219" width="12.85546875" style="225" customWidth="1"/>
    <col min="9220" max="9220" width="13.42578125" style="225" customWidth="1"/>
    <col min="9221" max="9221" width="14.42578125" style="225" customWidth="1"/>
    <col min="9222" max="9472" width="9.140625" style="225"/>
    <col min="9473" max="9473" width="26.42578125" style="225" customWidth="1"/>
    <col min="9474" max="9474" width="38.5703125" style="225" customWidth="1"/>
    <col min="9475" max="9475" width="12.85546875" style="225" customWidth="1"/>
    <col min="9476" max="9476" width="13.42578125" style="225" customWidth="1"/>
    <col min="9477" max="9477" width="14.42578125" style="225" customWidth="1"/>
    <col min="9478" max="9728" width="9.140625" style="225"/>
    <col min="9729" max="9729" width="26.42578125" style="225" customWidth="1"/>
    <col min="9730" max="9730" width="38.5703125" style="225" customWidth="1"/>
    <col min="9731" max="9731" width="12.85546875" style="225" customWidth="1"/>
    <col min="9732" max="9732" width="13.42578125" style="225" customWidth="1"/>
    <col min="9733" max="9733" width="14.42578125" style="225" customWidth="1"/>
    <col min="9734" max="9984" width="9.140625" style="225"/>
    <col min="9985" max="9985" width="26.42578125" style="225" customWidth="1"/>
    <col min="9986" max="9986" width="38.5703125" style="225" customWidth="1"/>
    <col min="9987" max="9987" width="12.85546875" style="225" customWidth="1"/>
    <col min="9988" max="9988" width="13.42578125" style="225" customWidth="1"/>
    <col min="9989" max="9989" width="14.42578125" style="225" customWidth="1"/>
    <col min="9990" max="10240" width="9.140625" style="225"/>
    <col min="10241" max="10241" width="26.42578125" style="225" customWidth="1"/>
    <col min="10242" max="10242" width="38.5703125" style="225" customWidth="1"/>
    <col min="10243" max="10243" width="12.85546875" style="225" customWidth="1"/>
    <col min="10244" max="10244" width="13.42578125" style="225" customWidth="1"/>
    <col min="10245" max="10245" width="14.42578125" style="225" customWidth="1"/>
    <col min="10246" max="10496" width="9.140625" style="225"/>
    <col min="10497" max="10497" width="26.42578125" style="225" customWidth="1"/>
    <col min="10498" max="10498" width="38.5703125" style="225" customWidth="1"/>
    <col min="10499" max="10499" width="12.85546875" style="225" customWidth="1"/>
    <col min="10500" max="10500" width="13.42578125" style="225" customWidth="1"/>
    <col min="10501" max="10501" width="14.42578125" style="225" customWidth="1"/>
    <col min="10502" max="10752" width="9.140625" style="225"/>
    <col min="10753" max="10753" width="26.42578125" style="225" customWidth="1"/>
    <col min="10754" max="10754" width="38.5703125" style="225" customWidth="1"/>
    <col min="10755" max="10755" width="12.85546875" style="225" customWidth="1"/>
    <col min="10756" max="10756" width="13.42578125" style="225" customWidth="1"/>
    <col min="10757" max="10757" width="14.42578125" style="225" customWidth="1"/>
    <col min="10758" max="11008" width="9.140625" style="225"/>
    <col min="11009" max="11009" width="26.42578125" style="225" customWidth="1"/>
    <col min="11010" max="11010" width="38.5703125" style="225" customWidth="1"/>
    <col min="11011" max="11011" width="12.85546875" style="225" customWidth="1"/>
    <col min="11012" max="11012" width="13.42578125" style="225" customWidth="1"/>
    <col min="11013" max="11013" width="14.42578125" style="225" customWidth="1"/>
    <col min="11014" max="11264" width="9.140625" style="225"/>
    <col min="11265" max="11265" width="26.42578125" style="225" customWidth="1"/>
    <col min="11266" max="11266" width="38.5703125" style="225" customWidth="1"/>
    <col min="11267" max="11267" width="12.85546875" style="225" customWidth="1"/>
    <col min="11268" max="11268" width="13.42578125" style="225" customWidth="1"/>
    <col min="11269" max="11269" width="14.42578125" style="225" customWidth="1"/>
    <col min="11270" max="11520" width="9.140625" style="225"/>
    <col min="11521" max="11521" width="26.42578125" style="225" customWidth="1"/>
    <col min="11522" max="11522" width="38.5703125" style="225" customWidth="1"/>
    <col min="11523" max="11523" width="12.85546875" style="225" customWidth="1"/>
    <col min="11524" max="11524" width="13.42578125" style="225" customWidth="1"/>
    <col min="11525" max="11525" width="14.42578125" style="225" customWidth="1"/>
    <col min="11526" max="11776" width="9.140625" style="225"/>
    <col min="11777" max="11777" width="26.42578125" style="225" customWidth="1"/>
    <col min="11778" max="11778" width="38.5703125" style="225" customWidth="1"/>
    <col min="11779" max="11779" width="12.85546875" style="225" customWidth="1"/>
    <col min="11780" max="11780" width="13.42578125" style="225" customWidth="1"/>
    <col min="11781" max="11781" width="14.42578125" style="225" customWidth="1"/>
    <col min="11782" max="12032" width="9.140625" style="225"/>
    <col min="12033" max="12033" width="26.42578125" style="225" customWidth="1"/>
    <col min="12034" max="12034" width="38.5703125" style="225" customWidth="1"/>
    <col min="12035" max="12035" width="12.85546875" style="225" customWidth="1"/>
    <col min="12036" max="12036" width="13.42578125" style="225" customWidth="1"/>
    <col min="12037" max="12037" width="14.42578125" style="225" customWidth="1"/>
    <col min="12038" max="12288" width="9.140625" style="225"/>
    <col min="12289" max="12289" width="26.42578125" style="225" customWidth="1"/>
    <col min="12290" max="12290" width="38.5703125" style="225" customWidth="1"/>
    <col min="12291" max="12291" width="12.85546875" style="225" customWidth="1"/>
    <col min="12292" max="12292" width="13.42578125" style="225" customWidth="1"/>
    <col min="12293" max="12293" width="14.42578125" style="225" customWidth="1"/>
    <col min="12294" max="12544" width="9.140625" style="225"/>
    <col min="12545" max="12545" width="26.42578125" style="225" customWidth="1"/>
    <col min="12546" max="12546" width="38.5703125" style="225" customWidth="1"/>
    <col min="12547" max="12547" width="12.85546875" style="225" customWidth="1"/>
    <col min="12548" max="12548" width="13.42578125" style="225" customWidth="1"/>
    <col min="12549" max="12549" width="14.42578125" style="225" customWidth="1"/>
    <col min="12550" max="12800" width="9.140625" style="225"/>
    <col min="12801" max="12801" width="26.42578125" style="225" customWidth="1"/>
    <col min="12802" max="12802" width="38.5703125" style="225" customWidth="1"/>
    <col min="12803" max="12803" width="12.85546875" style="225" customWidth="1"/>
    <col min="12804" max="12804" width="13.42578125" style="225" customWidth="1"/>
    <col min="12805" max="12805" width="14.42578125" style="225" customWidth="1"/>
    <col min="12806" max="13056" width="9.140625" style="225"/>
    <col min="13057" max="13057" width="26.42578125" style="225" customWidth="1"/>
    <col min="13058" max="13058" width="38.5703125" style="225" customWidth="1"/>
    <col min="13059" max="13059" width="12.85546875" style="225" customWidth="1"/>
    <col min="13060" max="13060" width="13.42578125" style="225" customWidth="1"/>
    <col min="13061" max="13061" width="14.42578125" style="225" customWidth="1"/>
    <col min="13062" max="13312" width="9.140625" style="225"/>
    <col min="13313" max="13313" width="26.42578125" style="225" customWidth="1"/>
    <col min="13314" max="13314" width="38.5703125" style="225" customWidth="1"/>
    <col min="13315" max="13315" width="12.85546875" style="225" customWidth="1"/>
    <col min="13316" max="13316" width="13.42578125" style="225" customWidth="1"/>
    <col min="13317" max="13317" width="14.42578125" style="225" customWidth="1"/>
    <col min="13318" max="13568" width="9.140625" style="225"/>
    <col min="13569" max="13569" width="26.42578125" style="225" customWidth="1"/>
    <col min="13570" max="13570" width="38.5703125" style="225" customWidth="1"/>
    <col min="13571" max="13571" width="12.85546875" style="225" customWidth="1"/>
    <col min="13572" max="13572" width="13.42578125" style="225" customWidth="1"/>
    <col min="13573" max="13573" width="14.42578125" style="225" customWidth="1"/>
    <col min="13574" max="13824" width="9.140625" style="225"/>
    <col min="13825" max="13825" width="26.42578125" style="225" customWidth="1"/>
    <col min="13826" max="13826" width="38.5703125" style="225" customWidth="1"/>
    <col min="13827" max="13827" width="12.85546875" style="225" customWidth="1"/>
    <col min="13828" max="13828" width="13.42578125" style="225" customWidth="1"/>
    <col min="13829" max="13829" width="14.42578125" style="225" customWidth="1"/>
    <col min="13830" max="14080" width="9.140625" style="225"/>
    <col min="14081" max="14081" width="26.42578125" style="225" customWidth="1"/>
    <col min="14082" max="14082" width="38.5703125" style="225" customWidth="1"/>
    <col min="14083" max="14083" width="12.85546875" style="225" customWidth="1"/>
    <col min="14084" max="14084" width="13.42578125" style="225" customWidth="1"/>
    <col min="14085" max="14085" width="14.42578125" style="225" customWidth="1"/>
    <col min="14086" max="14336" width="9.140625" style="225"/>
    <col min="14337" max="14337" width="26.42578125" style="225" customWidth="1"/>
    <col min="14338" max="14338" width="38.5703125" style="225" customWidth="1"/>
    <col min="14339" max="14339" width="12.85546875" style="225" customWidth="1"/>
    <col min="14340" max="14340" width="13.42578125" style="225" customWidth="1"/>
    <col min="14341" max="14341" width="14.42578125" style="225" customWidth="1"/>
    <col min="14342" max="14592" width="9.140625" style="225"/>
    <col min="14593" max="14593" width="26.42578125" style="225" customWidth="1"/>
    <col min="14594" max="14594" width="38.5703125" style="225" customWidth="1"/>
    <col min="14595" max="14595" width="12.85546875" style="225" customWidth="1"/>
    <col min="14596" max="14596" width="13.42578125" style="225" customWidth="1"/>
    <col min="14597" max="14597" width="14.42578125" style="225" customWidth="1"/>
    <col min="14598" max="14848" width="9.140625" style="225"/>
    <col min="14849" max="14849" width="26.42578125" style="225" customWidth="1"/>
    <col min="14850" max="14850" width="38.5703125" style="225" customWidth="1"/>
    <col min="14851" max="14851" width="12.85546875" style="225" customWidth="1"/>
    <col min="14852" max="14852" width="13.42578125" style="225" customWidth="1"/>
    <col min="14853" max="14853" width="14.42578125" style="225" customWidth="1"/>
    <col min="14854" max="15104" width="9.140625" style="225"/>
    <col min="15105" max="15105" width="26.42578125" style="225" customWidth="1"/>
    <col min="15106" max="15106" width="38.5703125" style="225" customWidth="1"/>
    <col min="15107" max="15107" width="12.85546875" style="225" customWidth="1"/>
    <col min="15108" max="15108" width="13.42578125" style="225" customWidth="1"/>
    <col min="15109" max="15109" width="14.42578125" style="225" customWidth="1"/>
    <col min="15110" max="15360" width="9.140625" style="225"/>
    <col min="15361" max="15361" width="26.42578125" style="225" customWidth="1"/>
    <col min="15362" max="15362" width="38.5703125" style="225" customWidth="1"/>
    <col min="15363" max="15363" width="12.85546875" style="225" customWidth="1"/>
    <col min="15364" max="15364" width="13.42578125" style="225" customWidth="1"/>
    <col min="15365" max="15365" width="14.42578125" style="225" customWidth="1"/>
    <col min="15366" max="15616" width="9.140625" style="225"/>
    <col min="15617" max="15617" width="26.42578125" style="225" customWidth="1"/>
    <col min="15618" max="15618" width="38.5703125" style="225" customWidth="1"/>
    <col min="15619" max="15619" width="12.85546875" style="225" customWidth="1"/>
    <col min="15620" max="15620" width="13.42578125" style="225" customWidth="1"/>
    <col min="15621" max="15621" width="14.42578125" style="225" customWidth="1"/>
    <col min="15622" max="15872" width="9.140625" style="225"/>
    <col min="15873" max="15873" width="26.42578125" style="225" customWidth="1"/>
    <col min="15874" max="15874" width="38.5703125" style="225" customWidth="1"/>
    <col min="15875" max="15875" width="12.85546875" style="225" customWidth="1"/>
    <col min="15876" max="15876" width="13.42578125" style="225" customWidth="1"/>
    <col min="15877" max="15877" width="14.42578125" style="225" customWidth="1"/>
    <col min="15878" max="16128" width="9.140625" style="225"/>
    <col min="16129" max="16129" width="26.42578125" style="225" customWidth="1"/>
    <col min="16130" max="16130" width="38.5703125" style="225" customWidth="1"/>
    <col min="16131" max="16131" width="12.85546875" style="225" customWidth="1"/>
    <col min="16132" max="16132" width="13.42578125" style="225" customWidth="1"/>
    <col min="16133" max="16133" width="14.42578125" style="225" customWidth="1"/>
    <col min="16134" max="16384" width="9.140625" style="225"/>
  </cols>
  <sheetData>
    <row r="1" spans="1:9" x14ac:dyDescent="0.2">
      <c r="A1" s="315"/>
      <c r="B1" s="316"/>
      <c r="C1" s="316"/>
      <c r="D1" s="317"/>
      <c r="E1" s="317"/>
      <c r="F1" s="318"/>
      <c r="G1" s="318"/>
      <c r="H1" s="318"/>
      <c r="I1" s="318"/>
    </row>
    <row r="2" spans="1:9" x14ac:dyDescent="0.2">
      <c r="A2" s="315"/>
      <c r="B2" s="316"/>
      <c r="C2" s="319"/>
      <c r="D2" s="319" t="s">
        <v>338</v>
      </c>
      <c r="E2" s="320"/>
      <c r="F2" s="318"/>
      <c r="G2" s="318"/>
      <c r="H2" s="318"/>
      <c r="I2" s="318"/>
    </row>
    <row r="3" spans="1:9" x14ac:dyDescent="0.2">
      <c r="A3" s="315"/>
      <c r="B3" s="316"/>
      <c r="C3" s="319"/>
      <c r="D3" s="319" t="s">
        <v>289</v>
      </c>
      <c r="E3" s="320"/>
      <c r="F3" s="318"/>
      <c r="G3" s="318"/>
      <c r="H3" s="318"/>
      <c r="I3" s="318"/>
    </row>
    <row r="4" spans="1:9" x14ac:dyDescent="0.2">
      <c r="A4" s="315"/>
      <c r="B4" s="316"/>
      <c r="C4" s="319"/>
      <c r="D4" s="319" t="s">
        <v>290</v>
      </c>
      <c r="E4" s="320"/>
      <c r="F4" s="318"/>
      <c r="G4" s="318"/>
      <c r="H4" s="318"/>
      <c r="I4" s="318"/>
    </row>
    <row r="5" spans="1:9" x14ac:dyDescent="0.2">
      <c r="A5" s="315"/>
      <c r="B5" s="321"/>
      <c r="C5" s="319"/>
      <c r="D5" s="319" t="s">
        <v>291</v>
      </c>
      <c r="E5" s="320"/>
      <c r="F5" s="318"/>
      <c r="G5" s="318"/>
      <c r="H5" s="318"/>
      <c r="I5" s="318"/>
    </row>
    <row r="6" spans="1:9" x14ac:dyDescent="0.2">
      <c r="A6" s="315"/>
      <c r="B6" s="321"/>
      <c r="C6" s="322"/>
      <c r="D6" s="322" t="s">
        <v>437</v>
      </c>
      <c r="E6" s="323"/>
      <c r="F6" s="324"/>
      <c r="G6" s="318"/>
      <c r="H6" s="318"/>
      <c r="I6" s="318"/>
    </row>
    <row r="7" spans="1:9" x14ac:dyDescent="0.2">
      <c r="A7" s="315"/>
      <c r="B7" s="321"/>
      <c r="C7" s="322"/>
      <c r="D7" s="322"/>
      <c r="E7" s="323"/>
      <c r="F7" s="324"/>
      <c r="G7" s="318"/>
      <c r="H7" s="318"/>
      <c r="I7" s="318"/>
    </row>
    <row r="8" spans="1:9" x14ac:dyDescent="0.2">
      <c r="A8" s="415" t="s">
        <v>292</v>
      </c>
      <c r="B8" s="415"/>
      <c r="C8" s="415"/>
      <c r="D8" s="416"/>
      <c r="E8" s="416"/>
      <c r="F8" s="325"/>
      <c r="G8" s="318"/>
      <c r="H8" s="318"/>
      <c r="I8" s="318"/>
    </row>
    <row r="9" spans="1:9" x14ac:dyDescent="0.2">
      <c r="A9" s="415" t="s">
        <v>414</v>
      </c>
      <c r="B9" s="415"/>
      <c r="C9" s="415"/>
      <c r="D9" s="416"/>
      <c r="E9" s="416"/>
      <c r="F9" s="325"/>
      <c r="G9" s="318"/>
      <c r="H9" s="318"/>
      <c r="I9" s="318"/>
    </row>
    <row r="10" spans="1:9" x14ac:dyDescent="0.2">
      <c r="A10" s="415" t="s">
        <v>293</v>
      </c>
      <c r="B10" s="415"/>
      <c r="C10" s="415"/>
      <c r="D10" s="416"/>
      <c r="E10" s="416"/>
      <c r="F10" s="325"/>
      <c r="G10" s="318"/>
      <c r="H10" s="318"/>
      <c r="I10" s="318"/>
    </row>
    <row r="11" spans="1:9" s="226" customFormat="1" ht="15.75" customHeight="1" x14ac:dyDescent="0.2">
      <c r="A11" s="417" t="s">
        <v>431</v>
      </c>
      <c r="B11" s="417"/>
      <c r="C11" s="418"/>
      <c r="D11" s="416"/>
      <c r="E11" s="416"/>
      <c r="F11" s="324"/>
      <c r="G11" s="324"/>
      <c r="H11" s="324"/>
      <c r="I11" s="324"/>
    </row>
    <row r="12" spans="1:9" s="226" customFormat="1" ht="12" customHeight="1" x14ac:dyDescent="0.2">
      <c r="A12" s="419"/>
      <c r="B12" s="420"/>
      <c r="C12" s="420"/>
      <c r="D12" s="420"/>
      <c r="E12" s="420"/>
      <c r="F12" s="324"/>
      <c r="G12" s="324"/>
      <c r="H12" s="324"/>
      <c r="I12" s="324"/>
    </row>
    <row r="13" spans="1:9" hidden="1" x14ac:dyDescent="0.2">
      <c r="A13" s="326"/>
      <c r="B13" s="326"/>
      <c r="C13" s="326"/>
      <c r="D13" s="317"/>
      <c r="E13" s="318"/>
      <c r="F13" s="325"/>
      <c r="G13" s="318"/>
      <c r="H13" s="318"/>
      <c r="I13" s="318"/>
    </row>
    <row r="14" spans="1:9" x14ac:dyDescent="0.2">
      <c r="A14" s="315"/>
      <c r="B14" s="315"/>
      <c r="C14" s="327"/>
      <c r="D14" s="317"/>
      <c r="E14" s="318"/>
      <c r="F14" s="318"/>
      <c r="G14" s="318"/>
      <c r="H14" s="318"/>
      <c r="I14" s="318"/>
    </row>
    <row r="15" spans="1:9" x14ac:dyDescent="0.2">
      <c r="A15" s="315"/>
      <c r="B15" s="328"/>
      <c r="C15" s="329"/>
      <c r="D15" s="318"/>
      <c r="E15" s="330" t="s">
        <v>102</v>
      </c>
      <c r="F15" s="318"/>
      <c r="G15" s="318"/>
      <c r="H15" s="318"/>
      <c r="I15" s="318"/>
    </row>
    <row r="16" spans="1:9" ht="39.75" customHeight="1" thickBot="1" x14ac:dyDescent="0.25">
      <c r="A16" s="331" t="s">
        <v>14</v>
      </c>
      <c r="B16" s="331" t="s">
        <v>103</v>
      </c>
      <c r="C16" s="332" t="s">
        <v>410</v>
      </c>
      <c r="D16" s="229" t="s">
        <v>412</v>
      </c>
      <c r="E16" s="230" t="s">
        <v>294</v>
      </c>
      <c r="F16" s="231"/>
      <c r="G16" s="231"/>
      <c r="H16" s="231"/>
      <c r="I16" s="231"/>
    </row>
    <row r="17" spans="1:9" s="233" customFormat="1" ht="18.75" customHeight="1" thickBot="1" x14ac:dyDescent="0.25">
      <c r="A17" s="365">
        <v>1</v>
      </c>
      <c r="B17" s="365">
        <v>2</v>
      </c>
      <c r="C17" s="366">
        <v>3</v>
      </c>
      <c r="D17" s="367">
        <v>4</v>
      </c>
      <c r="E17" s="367">
        <v>5</v>
      </c>
      <c r="F17" s="232"/>
      <c r="G17" s="232"/>
      <c r="H17" s="232"/>
      <c r="I17" s="232"/>
    </row>
    <row r="18" spans="1:9" s="226" customFormat="1" ht="38.25" customHeight="1" x14ac:dyDescent="0.2">
      <c r="A18" s="333" t="s">
        <v>295</v>
      </c>
      <c r="B18" s="334" t="s">
        <v>296</v>
      </c>
      <c r="C18" s="372">
        <f>C19+C23</f>
        <v>186.70000000000027</v>
      </c>
      <c r="D18" s="372">
        <f>D19+D23</f>
        <v>-5.9</v>
      </c>
      <c r="E18" s="385">
        <f>D18/C18</f>
        <v>-3.1601499732190633E-2</v>
      </c>
      <c r="F18" s="386"/>
      <c r="G18" s="386"/>
      <c r="H18" s="386"/>
      <c r="I18" s="386"/>
    </row>
    <row r="19" spans="1:9" s="234" customFormat="1" ht="25.5" hidden="1" x14ac:dyDescent="0.2">
      <c r="A19" s="335" t="s">
        <v>297</v>
      </c>
      <c r="B19" s="336" t="s">
        <v>298</v>
      </c>
      <c r="C19" s="379">
        <f>+C21</f>
        <v>0</v>
      </c>
      <c r="D19" s="373"/>
      <c r="E19" s="387"/>
      <c r="F19" s="387"/>
      <c r="G19" s="387"/>
      <c r="H19" s="387"/>
      <c r="I19" s="387"/>
    </row>
    <row r="20" spans="1:9" s="234" customFormat="1" ht="38.25" hidden="1" x14ac:dyDescent="0.2">
      <c r="A20" s="335" t="s">
        <v>299</v>
      </c>
      <c r="B20" s="336" t="s">
        <v>300</v>
      </c>
      <c r="C20" s="379">
        <f>C21</f>
        <v>0</v>
      </c>
      <c r="D20" s="373"/>
      <c r="E20" s="387"/>
      <c r="F20" s="387"/>
      <c r="G20" s="387"/>
      <c r="H20" s="387"/>
      <c r="I20" s="387"/>
    </row>
    <row r="21" spans="1:9" ht="51" hidden="1" x14ac:dyDescent="0.2">
      <c r="A21" s="335" t="s">
        <v>301</v>
      </c>
      <c r="B21" s="336" t="s">
        <v>302</v>
      </c>
      <c r="C21" s="380">
        <f>C22</f>
        <v>0</v>
      </c>
      <c r="D21" s="374"/>
      <c r="E21" s="387"/>
      <c r="F21" s="387"/>
      <c r="G21" s="387"/>
      <c r="H21" s="387"/>
      <c r="I21" s="387"/>
    </row>
    <row r="22" spans="1:9" s="226" customFormat="1" ht="51" hidden="1" x14ac:dyDescent="0.2">
      <c r="A22" s="337" t="s">
        <v>303</v>
      </c>
      <c r="B22" s="338" t="s">
        <v>304</v>
      </c>
      <c r="C22" s="381">
        <v>0</v>
      </c>
      <c r="D22" s="375"/>
      <c r="E22" s="413"/>
      <c r="F22" s="414"/>
      <c r="G22" s="414"/>
      <c r="H22" s="414"/>
      <c r="I22" s="414"/>
    </row>
    <row r="23" spans="1:9" s="226" customFormat="1" ht="25.5" x14ac:dyDescent="0.2">
      <c r="A23" s="333" t="s">
        <v>305</v>
      </c>
      <c r="B23" s="334" t="s">
        <v>306</v>
      </c>
      <c r="C23" s="372">
        <f>+C24+C28</f>
        <v>186.70000000000027</v>
      </c>
      <c r="D23" s="372">
        <v>-5.9</v>
      </c>
      <c r="E23" s="385">
        <f>D23/C23</f>
        <v>-3.1601499732190633E-2</v>
      </c>
      <c r="F23" s="386"/>
      <c r="G23" s="386"/>
      <c r="H23" s="386"/>
      <c r="I23" s="386"/>
    </row>
    <row r="24" spans="1:9" ht="23.25" customHeight="1" x14ac:dyDescent="0.2">
      <c r="A24" s="339" t="s">
        <v>307</v>
      </c>
      <c r="B24" s="340" t="s">
        <v>308</v>
      </c>
      <c r="C24" s="372">
        <f t="shared" ref="C24:D26" si="0">C25</f>
        <v>-3680.1</v>
      </c>
      <c r="D24" s="372">
        <f t="shared" si="0"/>
        <v>-3684.4</v>
      </c>
      <c r="E24" s="388">
        <f>D24/C24</f>
        <v>1.0011684465096058</v>
      </c>
      <c r="F24" s="387"/>
      <c r="G24" s="387"/>
      <c r="H24" s="387"/>
      <c r="I24" s="387"/>
    </row>
    <row r="25" spans="1:9" ht="25.5" x14ac:dyDescent="0.2">
      <c r="A25" s="341" t="s">
        <v>309</v>
      </c>
      <c r="B25" s="342" t="s">
        <v>310</v>
      </c>
      <c r="C25" s="376">
        <f t="shared" si="0"/>
        <v>-3680.1</v>
      </c>
      <c r="D25" s="376">
        <f t="shared" si="0"/>
        <v>-3684.4</v>
      </c>
      <c r="E25" s="389">
        <f t="shared" ref="E25:E31" si="1">D25/C25</f>
        <v>1.0011684465096058</v>
      </c>
      <c r="F25" s="390"/>
      <c r="G25" s="390"/>
      <c r="H25" s="390"/>
      <c r="I25" s="390"/>
    </row>
    <row r="26" spans="1:9" ht="25.5" x14ac:dyDescent="0.2">
      <c r="A26" s="341" t="s">
        <v>311</v>
      </c>
      <c r="B26" s="342" t="s">
        <v>312</v>
      </c>
      <c r="C26" s="376">
        <f t="shared" si="0"/>
        <v>-3680.1</v>
      </c>
      <c r="D26" s="376">
        <f t="shared" si="0"/>
        <v>-3684.4</v>
      </c>
      <c r="E26" s="389">
        <f>D26/C26</f>
        <v>1.0011684465096058</v>
      </c>
      <c r="F26" s="390"/>
      <c r="G26" s="390"/>
      <c r="H26" s="390"/>
      <c r="I26" s="390"/>
    </row>
    <row r="27" spans="1:9" ht="25.5" x14ac:dyDescent="0.2">
      <c r="A27" s="341" t="s">
        <v>313</v>
      </c>
      <c r="B27" s="343" t="s">
        <v>314</v>
      </c>
      <c r="C27" s="376">
        <v>-3680.1</v>
      </c>
      <c r="D27" s="377">
        <v>-3684.4</v>
      </c>
      <c r="E27" s="389">
        <f>D27/C27</f>
        <v>1.0011684465096058</v>
      </c>
      <c r="F27" s="390"/>
      <c r="G27" s="390"/>
      <c r="H27" s="390"/>
      <c r="I27" s="390"/>
    </row>
    <row r="28" spans="1:9" ht="22.5" customHeight="1" x14ac:dyDescent="0.2">
      <c r="A28" s="339" t="s">
        <v>315</v>
      </c>
      <c r="B28" s="340" t="s">
        <v>316</v>
      </c>
      <c r="C28" s="372">
        <f t="shared" ref="C28:D30" si="2">C29</f>
        <v>3866.8</v>
      </c>
      <c r="D28" s="372">
        <f t="shared" si="2"/>
        <v>3678.4000000000005</v>
      </c>
      <c r="E28" s="388">
        <f t="shared" si="1"/>
        <v>0.95127754215371896</v>
      </c>
      <c r="F28" s="390"/>
      <c r="G28" s="390"/>
      <c r="H28" s="390"/>
      <c r="I28" s="390"/>
    </row>
    <row r="29" spans="1:9" ht="25.5" x14ac:dyDescent="0.2">
      <c r="A29" s="341" t="s">
        <v>317</v>
      </c>
      <c r="B29" s="342" t="s">
        <v>318</v>
      </c>
      <c r="C29" s="376">
        <f t="shared" si="2"/>
        <v>3866.8</v>
      </c>
      <c r="D29" s="376">
        <f t="shared" si="2"/>
        <v>3678.4000000000005</v>
      </c>
      <c r="E29" s="389">
        <f t="shared" si="1"/>
        <v>0.95127754215371896</v>
      </c>
      <c r="F29" s="390"/>
      <c r="G29" s="390"/>
      <c r="H29" s="390"/>
      <c r="I29" s="390"/>
    </row>
    <row r="30" spans="1:9" ht="25.5" x14ac:dyDescent="0.2">
      <c r="A30" s="341" t="s">
        <v>319</v>
      </c>
      <c r="B30" s="342" t="s">
        <v>320</v>
      </c>
      <c r="C30" s="376">
        <f t="shared" si="2"/>
        <v>3866.8</v>
      </c>
      <c r="D30" s="378">
        <f t="shared" si="2"/>
        <v>3678.4000000000005</v>
      </c>
      <c r="E30" s="389">
        <f t="shared" si="1"/>
        <v>0.95127754215371896</v>
      </c>
      <c r="F30" s="390"/>
      <c r="G30" s="390"/>
      <c r="H30" s="390"/>
      <c r="I30" s="390"/>
    </row>
    <row r="31" spans="1:9" ht="25.5" x14ac:dyDescent="0.2">
      <c r="A31" s="341" t="s">
        <v>321</v>
      </c>
      <c r="B31" s="342" t="s">
        <v>322</v>
      </c>
      <c r="C31" s="382">
        <f>'2'!G12</f>
        <v>3866.8</v>
      </c>
      <c r="D31" s="377">
        <f>'2'!H12</f>
        <v>3678.4000000000005</v>
      </c>
      <c r="E31" s="389">
        <f t="shared" si="1"/>
        <v>0.95127754215371896</v>
      </c>
      <c r="F31" s="390"/>
      <c r="G31" s="390"/>
      <c r="H31" s="390"/>
      <c r="I31" s="390"/>
    </row>
    <row r="32" spans="1:9" x14ac:dyDescent="0.2">
      <c r="A32" s="344"/>
      <c r="B32" s="345"/>
      <c r="C32" s="346"/>
      <c r="D32" s="347"/>
      <c r="E32" s="348" t="s">
        <v>335</v>
      </c>
      <c r="F32" s="318"/>
      <c r="G32" s="318"/>
      <c r="H32" s="318"/>
      <c r="I32" s="318"/>
    </row>
  </sheetData>
  <mergeCells count="6">
    <mergeCell ref="E22:I22"/>
    <mergeCell ref="A8:E8"/>
    <mergeCell ref="A9:E9"/>
    <mergeCell ref="A10:E10"/>
    <mergeCell ref="A11:E11"/>
    <mergeCell ref="A12:E12"/>
  </mergeCells>
  <pageMargins left="1.1811023622047245" right="0.39370078740157483" top="0.59055118110236227" bottom="0.39370078740157483" header="0.51181102362204722" footer="0.51181102362204722"/>
  <pageSetup paperSize="9" scale="77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8"/>
  <sheetViews>
    <sheetView tabSelected="1" view="pageBreakPreview" zoomScaleNormal="85" zoomScaleSheetLayoutView="100" workbookViewId="0">
      <selection activeCell="E49" sqref="E49"/>
    </sheetView>
  </sheetViews>
  <sheetFormatPr defaultRowHeight="12.75" x14ac:dyDescent="0.2"/>
  <cols>
    <col min="1" max="1" width="40.28515625" style="170" customWidth="1"/>
    <col min="2" max="2" width="13.42578125" style="63" customWidth="1"/>
    <col min="3" max="3" width="18.85546875" style="63" customWidth="1"/>
    <col min="4" max="4" width="13.42578125" style="59" customWidth="1"/>
    <col min="5" max="5" width="10" style="60" customWidth="1"/>
    <col min="6" max="255" width="9.140625" style="60"/>
    <col min="256" max="256" width="40.28515625" style="60" customWidth="1"/>
    <col min="257" max="259" width="13.42578125" style="60" customWidth="1"/>
    <col min="260" max="260" width="3.42578125" style="60" customWidth="1"/>
    <col min="261" max="261" width="10" style="60" customWidth="1"/>
    <col min="262" max="511" width="9.140625" style="60"/>
    <col min="512" max="512" width="40.28515625" style="60" customWidth="1"/>
    <col min="513" max="515" width="13.42578125" style="60" customWidth="1"/>
    <col min="516" max="516" width="3.42578125" style="60" customWidth="1"/>
    <col min="517" max="517" width="10" style="60" customWidth="1"/>
    <col min="518" max="767" width="9.140625" style="60"/>
    <col min="768" max="768" width="40.28515625" style="60" customWidth="1"/>
    <col min="769" max="771" width="13.42578125" style="60" customWidth="1"/>
    <col min="772" max="772" width="3.42578125" style="60" customWidth="1"/>
    <col min="773" max="773" width="10" style="60" customWidth="1"/>
    <col min="774" max="1023" width="9.140625" style="60"/>
    <col min="1024" max="1024" width="40.28515625" style="60" customWidth="1"/>
    <col min="1025" max="1027" width="13.42578125" style="60" customWidth="1"/>
    <col min="1028" max="1028" width="3.42578125" style="60" customWidth="1"/>
    <col min="1029" max="1029" width="10" style="60" customWidth="1"/>
    <col min="1030" max="1279" width="9.140625" style="60"/>
    <col min="1280" max="1280" width="40.28515625" style="60" customWidth="1"/>
    <col min="1281" max="1283" width="13.42578125" style="60" customWidth="1"/>
    <col min="1284" max="1284" width="3.42578125" style="60" customWidth="1"/>
    <col min="1285" max="1285" width="10" style="60" customWidth="1"/>
    <col min="1286" max="1535" width="9.140625" style="60"/>
    <col min="1536" max="1536" width="40.28515625" style="60" customWidth="1"/>
    <col min="1537" max="1539" width="13.42578125" style="60" customWidth="1"/>
    <col min="1540" max="1540" width="3.42578125" style="60" customWidth="1"/>
    <col min="1541" max="1541" width="10" style="60" customWidth="1"/>
    <col min="1542" max="1791" width="9.140625" style="60"/>
    <col min="1792" max="1792" width="40.28515625" style="60" customWidth="1"/>
    <col min="1793" max="1795" width="13.42578125" style="60" customWidth="1"/>
    <col min="1796" max="1796" width="3.42578125" style="60" customWidth="1"/>
    <col min="1797" max="1797" width="10" style="60" customWidth="1"/>
    <col min="1798" max="2047" width="9.140625" style="60"/>
    <col min="2048" max="2048" width="40.28515625" style="60" customWidth="1"/>
    <col min="2049" max="2051" width="13.42578125" style="60" customWidth="1"/>
    <col min="2052" max="2052" width="3.42578125" style="60" customWidth="1"/>
    <col min="2053" max="2053" width="10" style="60" customWidth="1"/>
    <col min="2054" max="2303" width="9.140625" style="60"/>
    <col min="2304" max="2304" width="40.28515625" style="60" customWidth="1"/>
    <col min="2305" max="2307" width="13.42578125" style="60" customWidth="1"/>
    <col min="2308" max="2308" width="3.42578125" style="60" customWidth="1"/>
    <col min="2309" max="2309" width="10" style="60" customWidth="1"/>
    <col min="2310" max="2559" width="9.140625" style="60"/>
    <col min="2560" max="2560" width="40.28515625" style="60" customWidth="1"/>
    <col min="2561" max="2563" width="13.42578125" style="60" customWidth="1"/>
    <col min="2564" max="2564" width="3.42578125" style="60" customWidth="1"/>
    <col min="2565" max="2565" width="10" style="60" customWidth="1"/>
    <col min="2566" max="2815" width="9.140625" style="60"/>
    <col min="2816" max="2816" width="40.28515625" style="60" customWidth="1"/>
    <col min="2817" max="2819" width="13.42578125" style="60" customWidth="1"/>
    <col min="2820" max="2820" width="3.42578125" style="60" customWidth="1"/>
    <col min="2821" max="2821" width="10" style="60" customWidth="1"/>
    <col min="2822" max="3071" width="9.140625" style="60"/>
    <col min="3072" max="3072" width="40.28515625" style="60" customWidth="1"/>
    <col min="3073" max="3075" width="13.42578125" style="60" customWidth="1"/>
    <col min="3076" max="3076" width="3.42578125" style="60" customWidth="1"/>
    <col min="3077" max="3077" width="10" style="60" customWidth="1"/>
    <col min="3078" max="3327" width="9.140625" style="60"/>
    <col min="3328" max="3328" width="40.28515625" style="60" customWidth="1"/>
    <col min="3329" max="3331" width="13.42578125" style="60" customWidth="1"/>
    <col min="3332" max="3332" width="3.42578125" style="60" customWidth="1"/>
    <col min="3333" max="3333" width="10" style="60" customWidth="1"/>
    <col min="3334" max="3583" width="9.140625" style="60"/>
    <col min="3584" max="3584" width="40.28515625" style="60" customWidth="1"/>
    <col min="3585" max="3587" width="13.42578125" style="60" customWidth="1"/>
    <col min="3588" max="3588" width="3.42578125" style="60" customWidth="1"/>
    <col min="3589" max="3589" width="10" style="60" customWidth="1"/>
    <col min="3590" max="3839" width="9.140625" style="60"/>
    <col min="3840" max="3840" width="40.28515625" style="60" customWidth="1"/>
    <col min="3841" max="3843" width="13.42578125" style="60" customWidth="1"/>
    <col min="3844" max="3844" width="3.42578125" style="60" customWidth="1"/>
    <col min="3845" max="3845" width="10" style="60" customWidth="1"/>
    <col min="3846" max="4095" width="9.140625" style="60"/>
    <col min="4096" max="4096" width="40.28515625" style="60" customWidth="1"/>
    <col min="4097" max="4099" width="13.42578125" style="60" customWidth="1"/>
    <col min="4100" max="4100" width="3.42578125" style="60" customWidth="1"/>
    <col min="4101" max="4101" width="10" style="60" customWidth="1"/>
    <col min="4102" max="4351" width="9.140625" style="60"/>
    <col min="4352" max="4352" width="40.28515625" style="60" customWidth="1"/>
    <col min="4353" max="4355" width="13.42578125" style="60" customWidth="1"/>
    <col min="4356" max="4356" width="3.42578125" style="60" customWidth="1"/>
    <col min="4357" max="4357" width="10" style="60" customWidth="1"/>
    <col min="4358" max="4607" width="9.140625" style="60"/>
    <col min="4608" max="4608" width="40.28515625" style="60" customWidth="1"/>
    <col min="4609" max="4611" width="13.42578125" style="60" customWidth="1"/>
    <col min="4612" max="4612" width="3.42578125" style="60" customWidth="1"/>
    <col min="4613" max="4613" width="10" style="60" customWidth="1"/>
    <col min="4614" max="4863" width="9.140625" style="60"/>
    <col min="4864" max="4864" width="40.28515625" style="60" customWidth="1"/>
    <col min="4865" max="4867" width="13.42578125" style="60" customWidth="1"/>
    <col min="4868" max="4868" width="3.42578125" style="60" customWidth="1"/>
    <col min="4869" max="4869" width="10" style="60" customWidth="1"/>
    <col min="4870" max="5119" width="9.140625" style="60"/>
    <col min="5120" max="5120" width="40.28515625" style="60" customWidth="1"/>
    <col min="5121" max="5123" width="13.42578125" style="60" customWidth="1"/>
    <col min="5124" max="5124" width="3.42578125" style="60" customWidth="1"/>
    <col min="5125" max="5125" width="10" style="60" customWidth="1"/>
    <col min="5126" max="5375" width="9.140625" style="60"/>
    <col min="5376" max="5376" width="40.28515625" style="60" customWidth="1"/>
    <col min="5377" max="5379" width="13.42578125" style="60" customWidth="1"/>
    <col min="5380" max="5380" width="3.42578125" style="60" customWidth="1"/>
    <col min="5381" max="5381" width="10" style="60" customWidth="1"/>
    <col min="5382" max="5631" width="9.140625" style="60"/>
    <col min="5632" max="5632" width="40.28515625" style="60" customWidth="1"/>
    <col min="5633" max="5635" width="13.42578125" style="60" customWidth="1"/>
    <col min="5636" max="5636" width="3.42578125" style="60" customWidth="1"/>
    <col min="5637" max="5637" width="10" style="60" customWidth="1"/>
    <col min="5638" max="5887" width="9.140625" style="60"/>
    <col min="5888" max="5888" width="40.28515625" style="60" customWidth="1"/>
    <col min="5889" max="5891" width="13.42578125" style="60" customWidth="1"/>
    <col min="5892" max="5892" width="3.42578125" style="60" customWidth="1"/>
    <col min="5893" max="5893" width="10" style="60" customWidth="1"/>
    <col min="5894" max="6143" width="9.140625" style="60"/>
    <col min="6144" max="6144" width="40.28515625" style="60" customWidth="1"/>
    <col min="6145" max="6147" width="13.42578125" style="60" customWidth="1"/>
    <col min="6148" max="6148" width="3.42578125" style="60" customWidth="1"/>
    <col min="6149" max="6149" width="10" style="60" customWidth="1"/>
    <col min="6150" max="6399" width="9.140625" style="60"/>
    <col min="6400" max="6400" width="40.28515625" style="60" customWidth="1"/>
    <col min="6401" max="6403" width="13.42578125" style="60" customWidth="1"/>
    <col min="6404" max="6404" width="3.42578125" style="60" customWidth="1"/>
    <col min="6405" max="6405" width="10" style="60" customWidth="1"/>
    <col min="6406" max="6655" width="9.140625" style="60"/>
    <col min="6656" max="6656" width="40.28515625" style="60" customWidth="1"/>
    <col min="6657" max="6659" width="13.42578125" style="60" customWidth="1"/>
    <col min="6660" max="6660" width="3.42578125" style="60" customWidth="1"/>
    <col min="6661" max="6661" width="10" style="60" customWidth="1"/>
    <col min="6662" max="6911" width="9.140625" style="60"/>
    <col min="6912" max="6912" width="40.28515625" style="60" customWidth="1"/>
    <col min="6913" max="6915" width="13.42578125" style="60" customWidth="1"/>
    <col min="6916" max="6916" width="3.42578125" style="60" customWidth="1"/>
    <col min="6917" max="6917" width="10" style="60" customWidth="1"/>
    <col min="6918" max="7167" width="9.140625" style="60"/>
    <col min="7168" max="7168" width="40.28515625" style="60" customWidth="1"/>
    <col min="7169" max="7171" width="13.42578125" style="60" customWidth="1"/>
    <col min="7172" max="7172" width="3.42578125" style="60" customWidth="1"/>
    <col min="7173" max="7173" width="10" style="60" customWidth="1"/>
    <col min="7174" max="7423" width="9.140625" style="60"/>
    <col min="7424" max="7424" width="40.28515625" style="60" customWidth="1"/>
    <col min="7425" max="7427" width="13.42578125" style="60" customWidth="1"/>
    <col min="7428" max="7428" width="3.42578125" style="60" customWidth="1"/>
    <col min="7429" max="7429" width="10" style="60" customWidth="1"/>
    <col min="7430" max="7679" width="9.140625" style="60"/>
    <col min="7680" max="7680" width="40.28515625" style="60" customWidth="1"/>
    <col min="7681" max="7683" width="13.42578125" style="60" customWidth="1"/>
    <col min="7684" max="7684" width="3.42578125" style="60" customWidth="1"/>
    <col min="7685" max="7685" width="10" style="60" customWidth="1"/>
    <col min="7686" max="7935" width="9.140625" style="60"/>
    <col min="7936" max="7936" width="40.28515625" style="60" customWidth="1"/>
    <col min="7937" max="7939" width="13.42578125" style="60" customWidth="1"/>
    <col min="7940" max="7940" width="3.42578125" style="60" customWidth="1"/>
    <col min="7941" max="7941" width="10" style="60" customWidth="1"/>
    <col min="7942" max="8191" width="9.140625" style="60"/>
    <col min="8192" max="8192" width="40.28515625" style="60" customWidth="1"/>
    <col min="8193" max="8195" width="13.42578125" style="60" customWidth="1"/>
    <col min="8196" max="8196" width="3.42578125" style="60" customWidth="1"/>
    <col min="8197" max="8197" width="10" style="60" customWidth="1"/>
    <col min="8198" max="8447" width="9.140625" style="60"/>
    <col min="8448" max="8448" width="40.28515625" style="60" customWidth="1"/>
    <col min="8449" max="8451" width="13.42578125" style="60" customWidth="1"/>
    <col min="8452" max="8452" width="3.42578125" style="60" customWidth="1"/>
    <col min="8453" max="8453" width="10" style="60" customWidth="1"/>
    <col min="8454" max="8703" width="9.140625" style="60"/>
    <col min="8704" max="8704" width="40.28515625" style="60" customWidth="1"/>
    <col min="8705" max="8707" width="13.42578125" style="60" customWidth="1"/>
    <col min="8708" max="8708" width="3.42578125" style="60" customWidth="1"/>
    <col min="8709" max="8709" width="10" style="60" customWidth="1"/>
    <col min="8710" max="8959" width="9.140625" style="60"/>
    <col min="8960" max="8960" width="40.28515625" style="60" customWidth="1"/>
    <col min="8961" max="8963" width="13.42578125" style="60" customWidth="1"/>
    <col min="8964" max="8964" width="3.42578125" style="60" customWidth="1"/>
    <col min="8965" max="8965" width="10" style="60" customWidth="1"/>
    <col min="8966" max="9215" width="9.140625" style="60"/>
    <col min="9216" max="9216" width="40.28515625" style="60" customWidth="1"/>
    <col min="9217" max="9219" width="13.42578125" style="60" customWidth="1"/>
    <col min="9220" max="9220" width="3.42578125" style="60" customWidth="1"/>
    <col min="9221" max="9221" width="10" style="60" customWidth="1"/>
    <col min="9222" max="9471" width="9.140625" style="60"/>
    <col min="9472" max="9472" width="40.28515625" style="60" customWidth="1"/>
    <col min="9473" max="9475" width="13.42578125" style="60" customWidth="1"/>
    <col min="9476" max="9476" width="3.42578125" style="60" customWidth="1"/>
    <col min="9477" max="9477" width="10" style="60" customWidth="1"/>
    <col min="9478" max="9727" width="9.140625" style="60"/>
    <col min="9728" max="9728" width="40.28515625" style="60" customWidth="1"/>
    <col min="9729" max="9731" width="13.42578125" style="60" customWidth="1"/>
    <col min="9732" max="9732" width="3.42578125" style="60" customWidth="1"/>
    <col min="9733" max="9733" width="10" style="60" customWidth="1"/>
    <col min="9734" max="9983" width="9.140625" style="60"/>
    <col min="9984" max="9984" width="40.28515625" style="60" customWidth="1"/>
    <col min="9985" max="9987" width="13.42578125" style="60" customWidth="1"/>
    <col min="9988" max="9988" width="3.42578125" style="60" customWidth="1"/>
    <col min="9989" max="9989" width="10" style="60" customWidth="1"/>
    <col min="9990" max="10239" width="9.140625" style="60"/>
    <col min="10240" max="10240" width="40.28515625" style="60" customWidth="1"/>
    <col min="10241" max="10243" width="13.42578125" style="60" customWidth="1"/>
    <col min="10244" max="10244" width="3.42578125" style="60" customWidth="1"/>
    <col min="10245" max="10245" width="10" style="60" customWidth="1"/>
    <col min="10246" max="10495" width="9.140625" style="60"/>
    <col min="10496" max="10496" width="40.28515625" style="60" customWidth="1"/>
    <col min="10497" max="10499" width="13.42578125" style="60" customWidth="1"/>
    <col min="10500" max="10500" width="3.42578125" style="60" customWidth="1"/>
    <col min="10501" max="10501" width="10" style="60" customWidth="1"/>
    <col min="10502" max="10751" width="9.140625" style="60"/>
    <col min="10752" max="10752" width="40.28515625" style="60" customWidth="1"/>
    <col min="10753" max="10755" width="13.42578125" style="60" customWidth="1"/>
    <col min="10756" max="10756" width="3.42578125" style="60" customWidth="1"/>
    <col min="10757" max="10757" width="10" style="60" customWidth="1"/>
    <col min="10758" max="11007" width="9.140625" style="60"/>
    <col min="11008" max="11008" width="40.28515625" style="60" customWidth="1"/>
    <col min="11009" max="11011" width="13.42578125" style="60" customWidth="1"/>
    <col min="11012" max="11012" width="3.42578125" style="60" customWidth="1"/>
    <col min="11013" max="11013" width="10" style="60" customWidth="1"/>
    <col min="11014" max="11263" width="9.140625" style="60"/>
    <col min="11264" max="11264" width="40.28515625" style="60" customWidth="1"/>
    <col min="11265" max="11267" width="13.42578125" style="60" customWidth="1"/>
    <col min="11268" max="11268" width="3.42578125" style="60" customWidth="1"/>
    <col min="11269" max="11269" width="10" style="60" customWidth="1"/>
    <col min="11270" max="11519" width="9.140625" style="60"/>
    <col min="11520" max="11520" width="40.28515625" style="60" customWidth="1"/>
    <col min="11521" max="11523" width="13.42578125" style="60" customWidth="1"/>
    <col min="11524" max="11524" width="3.42578125" style="60" customWidth="1"/>
    <col min="11525" max="11525" width="10" style="60" customWidth="1"/>
    <col min="11526" max="11775" width="9.140625" style="60"/>
    <col min="11776" max="11776" width="40.28515625" style="60" customWidth="1"/>
    <col min="11777" max="11779" width="13.42578125" style="60" customWidth="1"/>
    <col min="11780" max="11780" width="3.42578125" style="60" customWidth="1"/>
    <col min="11781" max="11781" width="10" style="60" customWidth="1"/>
    <col min="11782" max="12031" width="9.140625" style="60"/>
    <col min="12032" max="12032" width="40.28515625" style="60" customWidth="1"/>
    <col min="12033" max="12035" width="13.42578125" style="60" customWidth="1"/>
    <col min="12036" max="12036" width="3.42578125" style="60" customWidth="1"/>
    <col min="12037" max="12037" width="10" style="60" customWidth="1"/>
    <col min="12038" max="12287" width="9.140625" style="60"/>
    <col min="12288" max="12288" width="40.28515625" style="60" customWidth="1"/>
    <col min="12289" max="12291" width="13.42578125" style="60" customWidth="1"/>
    <col min="12292" max="12292" width="3.42578125" style="60" customWidth="1"/>
    <col min="12293" max="12293" width="10" style="60" customWidth="1"/>
    <col min="12294" max="12543" width="9.140625" style="60"/>
    <col min="12544" max="12544" width="40.28515625" style="60" customWidth="1"/>
    <col min="12545" max="12547" width="13.42578125" style="60" customWidth="1"/>
    <col min="12548" max="12548" width="3.42578125" style="60" customWidth="1"/>
    <col min="12549" max="12549" width="10" style="60" customWidth="1"/>
    <col min="12550" max="12799" width="9.140625" style="60"/>
    <col min="12800" max="12800" width="40.28515625" style="60" customWidth="1"/>
    <col min="12801" max="12803" width="13.42578125" style="60" customWidth="1"/>
    <col min="12804" max="12804" width="3.42578125" style="60" customWidth="1"/>
    <col min="12805" max="12805" width="10" style="60" customWidth="1"/>
    <col min="12806" max="13055" width="9.140625" style="60"/>
    <col min="13056" max="13056" width="40.28515625" style="60" customWidth="1"/>
    <col min="13057" max="13059" width="13.42578125" style="60" customWidth="1"/>
    <col min="13060" max="13060" width="3.42578125" style="60" customWidth="1"/>
    <col min="13061" max="13061" width="10" style="60" customWidth="1"/>
    <col min="13062" max="13311" width="9.140625" style="60"/>
    <col min="13312" max="13312" width="40.28515625" style="60" customWidth="1"/>
    <col min="13313" max="13315" width="13.42578125" style="60" customWidth="1"/>
    <col min="13316" max="13316" width="3.42578125" style="60" customWidth="1"/>
    <col min="13317" max="13317" width="10" style="60" customWidth="1"/>
    <col min="13318" max="13567" width="9.140625" style="60"/>
    <col min="13568" max="13568" width="40.28515625" style="60" customWidth="1"/>
    <col min="13569" max="13571" width="13.42578125" style="60" customWidth="1"/>
    <col min="13572" max="13572" width="3.42578125" style="60" customWidth="1"/>
    <col min="13573" max="13573" width="10" style="60" customWidth="1"/>
    <col min="13574" max="13823" width="9.140625" style="60"/>
    <col min="13824" max="13824" width="40.28515625" style="60" customWidth="1"/>
    <col min="13825" max="13827" width="13.42578125" style="60" customWidth="1"/>
    <col min="13828" max="13828" width="3.42578125" style="60" customWidth="1"/>
    <col min="13829" max="13829" width="10" style="60" customWidth="1"/>
    <col min="13830" max="14079" width="9.140625" style="60"/>
    <col min="14080" max="14080" width="40.28515625" style="60" customWidth="1"/>
    <col min="14081" max="14083" width="13.42578125" style="60" customWidth="1"/>
    <col min="14084" max="14084" width="3.42578125" style="60" customWidth="1"/>
    <col min="14085" max="14085" width="10" style="60" customWidth="1"/>
    <col min="14086" max="14335" width="9.140625" style="60"/>
    <col min="14336" max="14336" width="40.28515625" style="60" customWidth="1"/>
    <col min="14337" max="14339" width="13.42578125" style="60" customWidth="1"/>
    <col min="14340" max="14340" width="3.42578125" style="60" customWidth="1"/>
    <col min="14341" max="14341" width="10" style="60" customWidth="1"/>
    <col min="14342" max="14591" width="9.140625" style="60"/>
    <col min="14592" max="14592" width="40.28515625" style="60" customWidth="1"/>
    <col min="14593" max="14595" width="13.42578125" style="60" customWidth="1"/>
    <col min="14596" max="14596" width="3.42578125" style="60" customWidth="1"/>
    <col min="14597" max="14597" width="10" style="60" customWidth="1"/>
    <col min="14598" max="14847" width="9.140625" style="60"/>
    <col min="14848" max="14848" width="40.28515625" style="60" customWidth="1"/>
    <col min="14849" max="14851" width="13.42578125" style="60" customWidth="1"/>
    <col min="14852" max="14852" width="3.42578125" style="60" customWidth="1"/>
    <col min="14853" max="14853" width="10" style="60" customWidth="1"/>
    <col min="14854" max="15103" width="9.140625" style="60"/>
    <col min="15104" max="15104" width="40.28515625" style="60" customWidth="1"/>
    <col min="15105" max="15107" width="13.42578125" style="60" customWidth="1"/>
    <col min="15108" max="15108" width="3.42578125" style="60" customWidth="1"/>
    <col min="15109" max="15109" width="10" style="60" customWidth="1"/>
    <col min="15110" max="15359" width="9.140625" style="60"/>
    <col min="15360" max="15360" width="40.28515625" style="60" customWidth="1"/>
    <col min="15361" max="15363" width="13.42578125" style="60" customWidth="1"/>
    <col min="15364" max="15364" width="3.42578125" style="60" customWidth="1"/>
    <col min="15365" max="15365" width="10" style="60" customWidth="1"/>
    <col min="15366" max="15615" width="9.140625" style="60"/>
    <col min="15616" max="15616" width="40.28515625" style="60" customWidth="1"/>
    <col min="15617" max="15619" width="13.42578125" style="60" customWidth="1"/>
    <col min="15620" max="15620" width="3.42578125" style="60" customWidth="1"/>
    <col min="15621" max="15621" width="10" style="60" customWidth="1"/>
    <col min="15622" max="15871" width="9.140625" style="60"/>
    <col min="15872" max="15872" width="40.28515625" style="60" customWidth="1"/>
    <col min="15873" max="15875" width="13.42578125" style="60" customWidth="1"/>
    <col min="15876" max="15876" width="3.42578125" style="60" customWidth="1"/>
    <col min="15877" max="15877" width="10" style="60" customWidth="1"/>
    <col min="15878" max="16127" width="9.140625" style="60"/>
    <col min="16128" max="16128" width="40.28515625" style="60" customWidth="1"/>
    <col min="16129" max="16131" width="13.42578125" style="60" customWidth="1"/>
    <col min="16132" max="16132" width="3.42578125" style="60" customWidth="1"/>
    <col min="16133" max="16133" width="10" style="60" customWidth="1"/>
    <col min="16134" max="16384" width="9.140625" style="60"/>
  </cols>
  <sheetData>
    <row r="1" spans="1:12" x14ac:dyDescent="0.2">
      <c r="C1" s="235" t="s">
        <v>339</v>
      </c>
      <c r="D1" s="170"/>
      <c r="E1" s="170"/>
      <c r="F1" s="62"/>
      <c r="G1" s="62"/>
      <c r="H1" s="62"/>
      <c r="I1" s="62"/>
      <c r="J1" s="62"/>
      <c r="K1" s="62"/>
      <c r="L1" s="63"/>
    </row>
    <row r="2" spans="1:12" x14ac:dyDescent="0.2">
      <c r="C2" s="235" t="s">
        <v>289</v>
      </c>
      <c r="D2" s="170"/>
      <c r="E2" s="170"/>
      <c r="F2" s="62"/>
      <c r="G2" s="62"/>
      <c r="H2" s="62"/>
      <c r="I2" s="62"/>
      <c r="J2" s="62"/>
      <c r="K2" s="62"/>
      <c r="L2" s="63"/>
    </row>
    <row r="3" spans="1:12" x14ac:dyDescent="0.2">
      <c r="C3" s="196" t="s">
        <v>290</v>
      </c>
      <c r="D3" s="171"/>
      <c r="E3" s="171"/>
      <c r="F3" s="62"/>
      <c r="G3" s="62"/>
      <c r="H3" s="62"/>
      <c r="I3" s="62"/>
      <c r="J3" s="62"/>
      <c r="K3" s="62"/>
      <c r="L3" s="63"/>
    </row>
    <row r="4" spans="1:12" x14ac:dyDescent="0.2">
      <c r="C4" s="196" t="s">
        <v>291</v>
      </c>
      <c r="D4" s="171"/>
      <c r="E4" s="171"/>
      <c r="F4" s="62"/>
      <c r="G4" s="62"/>
      <c r="H4" s="62"/>
      <c r="I4" s="62"/>
      <c r="J4" s="62"/>
      <c r="K4" s="62"/>
      <c r="L4" s="63"/>
    </row>
    <row r="5" spans="1:12" x14ac:dyDescent="0.2">
      <c r="B5" s="236"/>
      <c r="C5" s="196" t="s">
        <v>438</v>
      </c>
      <c r="D5" s="171"/>
      <c r="E5" s="171"/>
      <c r="F5" s="18"/>
      <c r="G5" s="18"/>
      <c r="H5" s="18"/>
      <c r="I5" s="18"/>
      <c r="J5" s="18"/>
      <c r="K5" s="18"/>
      <c r="L5" s="18"/>
    </row>
    <row r="8" spans="1:12" ht="12.75" customHeight="1" x14ac:dyDescent="0.2">
      <c r="A8" s="421" t="s">
        <v>323</v>
      </c>
      <c r="B8" s="421"/>
      <c r="C8" s="421"/>
      <c r="D8" s="421"/>
    </row>
    <row r="9" spans="1:12" ht="12.75" customHeight="1" x14ac:dyDescent="0.2">
      <c r="A9" s="421" t="s">
        <v>324</v>
      </c>
      <c r="B9" s="422"/>
      <c r="C9" s="422"/>
      <c r="D9" s="422"/>
    </row>
    <row r="10" spans="1:12" ht="12.75" customHeight="1" x14ac:dyDescent="0.2">
      <c r="A10" s="421" t="s">
        <v>413</v>
      </c>
      <c r="B10" s="421"/>
      <c r="C10" s="421"/>
      <c r="D10" s="421"/>
    </row>
    <row r="11" spans="1:12" ht="12.75" customHeight="1" x14ac:dyDescent="0.2">
      <c r="A11" s="174"/>
      <c r="B11" s="174"/>
      <c r="C11" s="174"/>
    </row>
    <row r="12" spans="1:12" x14ac:dyDescent="0.2">
      <c r="A12" s="237"/>
      <c r="B12" s="238"/>
      <c r="C12" s="238"/>
      <c r="D12" s="239" t="s">
        <v>325</v>
      </c>
    </row>
    <row r="13" spans="1:12" ht="25.5" x14ac:dyDescent="0.2">
      <c r="A13" s="68" t="s">
        <v>103</v>
      </c>
      <c r="B13" s="72" t="s">
        <v>410</v>
      </c>
      <c r="C13" s="72" t="s">
        <v>412</v>
      </c>
      <c r="D13" s="72" t="s">
        <v>294</v>
      </c>
    </row>
    <row r="14" spans="1:12" x14ac:dyDescent="0.2">
      <c r="A14" s="68">
        <v>1</v>
      </c>
      <c r="B14" s="72" t="s">
        <v>326</v>
      </c>
      <c r="C14" s="72" t="s">
        <v>327</v>
      </c>
      <c r="D14" s="72" t="s">
        <v>328</v>
      </c>
    </row>
    <row r="15" spans="1:12" x14ac:dyDescent="0.2">
      <c r="A15" s="76" t="s">
        <v>117</v>
      </c>
      <c r="B15" s="240">
        <f>B16+B22+B19</f>
        <v>809.9</v>
      </c>
      <c r="C15" s="240">
        <f>SUM(C16:C23)</f>
        <v>628.5</v>
      </c>
      <c r="D15" s="368">
        <f>C15/B15</f>
        <v>0.77602173107791084</v>
      </c>
    </row>
    <row r="16" spans="1:12" ht="15.75" customHeight="1" x14ac:dyDescent="0.2">
      <c r="A16" s="423" t="s">
        <v>329</v>
      </c>
      <c r="B16" s="242">
        <f>'2'!G118</f>
        <v>262.3</v>
      </c>
      <c r="C16" s="242">
        <f>'2'!H118</f>
        <v>81</v>
      </c>
      <c r="D16" s="368">
        <f>C16/B16</f>
        <v>0.30880670987418984</v>
      </c>
    </row>
    <row r="17" spans="1:4" s="102" customFormat="1" ht="39.75" hidden="1" customHeight="1" x14ac:dyDescent="0.2">
      <c r="A17" s="423"/>
      <c r="B17" s="242" t="e">
        <f>'2'!#REF!</f>
        <v>#REF!</v>
      </c>
      <c r="C17" s="243">
        <v>0</v>
      </c>
      <c r="D17" s="368" t="e">
        <f t="shared" ref="D17:D22" si="0">C17/B17</f>
        <v>#REF!</v>
      </c>
    </row>
    <row r="18" spans="1:4" s="102" customFormat="1" ht="27" hidden="1" customHeight="1" x14ac:dyDescent="0.2">
      <c r="A18" s="423"/>
      <c r="B18" s="242" t="e">
        <f>'2'!#REF!</f>
        <v>#REF!</v>
      </c>
      <c r="C18" s="243">
        <v>0</v>
      </c>
      <c r="D18" s="368" t="e">
        <f t="shared" si="0"/>
        <v>#REF!</v>
      </c>
    </row>
    <row r="19" spans="1:4" s="102" customFormat="1" x14ac:dyDescent="0.2">
      <c r="A19" s="103" t="s">
        <v>330</v>
      </c>
      <c r="B19" s="242">
        <f>'2'!G123</f>
        <v>11.6</v>
      </c>
      <c r="C19" s="242">
        <f>'2'!H123</f>
        <v>11.6</v>
      </c>
      <c r="D19" s="368">
        <f t="shared" si="0"/>
        <v>1</v>
      </c>
    </row>
    <row r="20" spans="1:4" s="102" customFormat="1" ht="12.75" hidden="1" customHeight="1" x14ac:dyDescent="0.2">
      <c r="A20" s="245" t="s">
        <v>245</v>
      </c>
      <c r="B20" s="242" t="e">
        <f>'2'!#REF!</f>
        <v>#REF!</v>
      </c>
      <c r="C20" s="242">
        <v>0</v>
      </c>
      <c r="D20" s="368" t="e">
        <f t="shared" si="0"/>
        <v>#REF!</v>
      </c>
    </row>
    <row r="21" spans="1:4" s="102" customFormat="1" ht="25.5" hidden="1" customHeight="1" x14ac:dyDescent="0.2">
      <c r="A21" s="246" t="s">
        <v>247</v>
      </c>
      <c r="B21" s="242" t="e">
        <f>'2'!#REF!</f>
        <v>#REF!</v>
      </c>
      <c r="C21" s="242">
        <v>0</v>
      </c>
      <c r="D21" s="368" t="e">
        <f t="shared" si="0"/>
        <v>#REF!</v>
      </c>
    </row>
    <row r="22" spans="1:4" s="64" customFormat="1" ht="26.25" customHeight="1" x14ac:dyDescent="0.2">
      <c r="A22" s="103" t="s">
        <v>331</v>
      </c>
      <c r="B22" s="242">
        <f>'2'!G126</f>
        <v>536</v>
      </c>
      <c r="C22" s="242">
        <f>'2'!H126</f>
        <v>535.9</v>
      </c>
      <c r="D22" s="368">
        <f t="shared" si="0"/>
        <v>0.9998134328358208</v>
      </c>
    </row>
    <row r="23" spans="1:4" s="247" customFormat="1" hidden="1" x14ac:dyDescent="0.2">
      <c r="A23" s="209"/>
      <c r="B23" s="244">
        <v>0</v>
      </c>
      <c r="C23" s="244"/>
      <c r="D23" s="241">
        <v>100</v>
      </c>
    </row>
    <row r="24" spans="1:4" s="247" customFormat="1" hidden="1" x14ac:dyDescent="0.2">
      <c r="A24" s="270"/>
      <c r="B24" s="244"/>
      <c r="C24" s="244"/>
      <c r="D24" s="271"/>
    </row>
    <row r="25" spans="1:4" s="247" customFormat="1" x14ac:dyDescent="0.2">
      <c r="A25" s="251"/>
      <c r="B25" s="252"/>
      <c r="C25" s="252"/>
      <c r="D25" s="253"/>
    </row>
    <row r="26" spans="1:4" s="247" customFormat="1" x14ac:dyDescent="0.2">
      <c r="A26" s="251"/>
      <c r="B26" s="252"/>
      <c r="C26" s="252"/>
      <c r="D26" s="253"/>
    </row>
    <row r="27" spans="1:4" s="247" customFormat="1" x14ac:dyDescent="0.2">
      <c r="A27" s="248"/>
      <c r="B27" s="254"/>
      <c r="C27" s="254"/>
      <c r="D27" s="255"/>
    </row>
    <row r="28" spans="1:4" s="247" customFormat="1" x14ac:dyDescent="0.2">
      <c r="A28" s="248"/>
      <c r="B28" s="254"/>
      <c r="C28" s="254"/>
      <c r="D28" s="255"/>
    </row>
    <row r="29" spans="1:4" s="64" customFormat="1" x14ac:dyDescent="0.2">
      <c r="A29" s="251"/>
      <c r="B29" s="256"/>
      <c r="C29" s="256"/>
      <c r="D29" s="253"/>
    </row>
    <row r="30" spans="1:4" s="64" customFormat="1" x14ac:dyDescent="0.2">
      <c r="A30" s="248"/>
      <c r="B30" s="249"/>
      <c r="C30" s="249"/>
      <c r="D30" s="250"/>
    </row>
    <row r="31" spans="1:4" s="247" customFormat="1" x14ac:dyDescent="0.2">
      <c r="A31" s="248"/>
      <c r="B31" s="257"/>
      <c r="C31" s="257"/>
      <c r="D31" s="250"/>
    </row>
    <row r="32" spans="1:4" s="247" customFormat="1" x14ac:dyDescent="0.2">
      <c r="A32" s="258"/>
      <c r="B32" s="249"/>
      <c r="C32" s="249"/>
      <c r="D32" s="250"/>
    </row>
    <row r="33" spans="1:4" s="247" customFormat="1" x14ac:dyDescent="0.2">
      <c r="A33" s="248"/>
      <c r="B33" s="257"/>
      <c r="C33" s="257"/>
      <c r="D33" s="250"/>
    </row>
    <row r="34" spans="1:4" s="247" customFormat="1" x14ac:dyDescent="0.2">
      <c r="A34" s="258"/>
      <c r="B34" s="254"/>
      <c r="C34" s="254"/>
      <c r="D34" s="250"/>
    </row>
    <row r="35" spans="1:4" s="260" customFormat="1" ht="13.5" hidden="1" customHeight="1" x14ac:dyDescent="0.25">
      <c r="A35" s="259"/>
      <c r="B35" s="256"/>
      <c r="C35" s="256"/>
      <c r="D35" s="250"/>
    </row>
    <row r="36" spans="1:4" s="247" customFormat="1" ht="12.75" hidden="1" customHeight="1" x14ac:dyDescent="0.2">
      <c r="A36" s="251"/>
      <c r="B36" s="256"/>
      <c r="C36" s="256"/>
      <c r="D36" s="250"/>
    </row>
    <row r="37" spans="1:4" s="247" customFormat="1" hidden="1" x14ac:dyDescent="0.2">
      <c r="A37" s="248"/>
      <c r="B37" s="256"/>
      <c r="C37" s="256"/>
      <c r="D37" s="250"/>
    </row>
    <row r="38" spans="1:4" s="247" customFormat="1" hidden="1" x14ac:dyDescent="0.2">
      <c r="A38" s="248"/>
      <c r="B38" s="256"/>
      <c r="C38" s="256"/>
      <c r="D38" s="250"/>
    </row>
    <row r="39" spans="1:4" s="260" customFormat="1" ht="13.5" hidden="1" x14ac:dyDescent="0.25">
      <c r="A39" s="259"/>
      <c r="B39" s="256"/>
      <c r="C39" s="256"/>
      <c r="D39" s="250"/>
    </row>
    <row r="40" spans="1:4" s="247" customFormat="1" hidden="1" x14ac:dyDescent="0.2">
      <c r="A40" s="251"/>
      <c r="B40" s="256"/>
      <c r="C40" s="256"/>
      <c r="D40" s="250"/>
    </row>
    <row r="41" spans="1:4" s="247" customFormat="1" hidden="1" x14ac:dyDescent="0.2">
      <c r="A41" s="248"/>
      <c r="B41" s="256"/>
      <c r="C41" s="256"/>
      <c r="D41" s="250"/>
    </row>
    <row r="42" spans="1:4" s="64" customFormat="1" hidden="1" x14ac:dyDescent="0.2">
      <c r="A42" s="248"/>
      <c r="B42" s="256"/>
      <c r="C42" s="256"/>
      <c r="D42" s="250"/>
    </row>
    <row r="43" spans="1:4" s="247" customFormat="1" hidden="1" x14ac:dyDescent="0.2">
      <c r="A43" s="248"/>
      <c r="B43" s="256"/>
      <c r="C43" s="256"/>
      <c r="D43" s="250"/>
    </row>
    <row r="44" spans="1:4" s="247" customFormat="1" ht="13.5" x14ac:dyDescent="0.2">
      <c r="A44" s="259"/>
      <c r="B44" s="252"/>
      <c r="C44" s="252"/>
      <c r="D44" s="253"/>
    </row>
    <row r="45" spans="1:4" s="64" customFormat="1" x14ac:dyDescent="0.2">
      <c r="A45" s="251"/>
      <c r="B45" s="256"/>
      <c r="C45" s="256"/>
      <c r="D45" s="253"/>
    </row>
    <row r="46" spans="1:4" s="247" customFormat="1" x14ac:dyDescent="0.2">
      <c r="A46" s="248"/>
      <c r="B46" s="249"/>
      <c r="C46" s="249"/>
      <c r="D46" s="250"/>
    </row>
    <row r="47" spans="1:4" s="247" customFormat="1" hidden="1" x14ac:dyDescent="0.2">
      <c r="A47" s="251"/>
      <c r="B47" s="256"/>
      <c r="C47" s="256"/>
      <c r="D47" s="250"/>
    </row>
    <row r="48" spans="1:4" s="247" customFormat="1" hidden="1" x14ac:dyDescent="0.2">
      <c r="A48" s="248"/>
      <c r="B48" s="256"/>
      <c r="C48" s="256"/>
      <c r="D48" s="250"/>
    </row>
    <row r="49" spans="1:4" s="247" customFormat="1" x14ac:dyDescent="0.2">
      <c r="A49" s="248"/>
      <c r="B49" s="249"/>
      <c r="C49" s="249"/>
      <c r="D49" s="250"/>
    </row>
    <row r="50" spans="1:4" s="247" customFormat="1" ht="12" customHeight="1" x14ac:dyDescent="0.2">
      <c r="A50" s="258"/>
      <c r="B50" s="249"/>
      <c r="C50" s="249"/>
      <c r="D50" s="250"/>
    </row>
    <row r="51" spans="1:4" s="247" customFormat="1" ht="12" customHeight="1" x14ac:dyDescent="0.2">
      <c r="A51" s="261"/>
      <c r="B51" s="257"/>
      <c r="C51" s="257"/>
      <c r="D51" s="250"/>
    </row>
    <row r="52" spans="1:4" s="247" customFormat="1" ht="12" customHeight="1" x14ac:dyDescent="0.2">
      <c r="A52" s="262"/>
      <c r="B52" s="257"/>
      <c r="C52" s="257"/>
      <c r="D52" s="250"/>
    </row>
    <row r="53" spans="1:4" s="247" customFormat="1" ht="12" customHeight="1" x14ac:dyDescent="0.2">
      <c r="A53" s="258"/>
      <c r="B53" s="249"/>
      <c r="C53" s="249"/>
      <c r="D53" s="250"/>
    </row>
    <row r="54" spans="1:4" s="64" customFormat="1" x14ac:dyDescent="0.2">
      <c r="A54" s="251"/>
      <c r="B54" s="256"/>
      <c r="C54" s="256"/>
      <c r="D54" s="253"/>
    </row>
    <row r="55" spans="1:4" s="247" customFormat="1" x14ac:dyDescent="0.2">
      <c r="A55" s="248"/>
      <c r="B55" s="249"/>
      <c r="C55" s="249"/>
      <c r="D55" s="250"/>
    </row>
    <row r="56" spans="1:4" s="247" customFormat="1" hidden="1" x14ac:dyDescent="0.2">
      <c r="A56" s="248"/>
      <c r="B56" s="249"/>
      <c r="C56" s="249"/>
      <c r="D56" s="250"/>
    </row>
    <row r="57" spans="1:4" s="247" customFormat="1" hidden="1" x14ac:dyDescent="0.2">
      <c r="A57" s="248"/>
      <c r="B57" s="249"/>
      <c r="C57" s="249"/>
      <c r="D57" s="250"/>
    </row>
    <row r="58" spans="1:4" s="247" customFormat="1" hidden="1" x14ac:dyDescent="0.2">
      <c r="A58" s="248"/>
      <c r="B58" s="249"/>
      <c r="C58" s="249"/>
      <c r="D58" s="250"/>
    </row>
    <row r="59" spans="1:4" s="247" customFormat="1" hidden="1" x14ac:dyDescent="0.2">
      <c r="A59" s="248"/>
      <c r="B59" s="249"/>
      <c r="C59" s="249"/>
      <c r="D59" s="250"/>
    </row>
    <row r="60" spans="1:4" s="247" customFormat="1" hidden="1" x14ac:dyDescent="0.2">
      <c r="A60" s="248"/>
      <c r="B60" s="249"/>
      <c r="C60" s="249"/>
      <c r="D60" s="250"/>
    </row>
    <row r="61" spans="1:4" s="247" customFormat="1" hidden="1" x14ac:dyDescent="0.2">
      <c r="A61" s="248"/>
      <c r="B61" s="249"/>
      <c r="C61" s="249"/>
      <c r="D61" s="250"/>
    </row>
    <row r="62" spans="1:4" s="247" customFormat="1" hidden="1" x14ac:dyDescent="0.2">
      <c r="A62" s="248"/>
      <c r="B62" s="249"/>
      <c r="C62" s="249"/>
      <c r="D62" s="250"/>
    </row>
    <row r="63" spans="1:4" s="247" customFormat="1" x14ac:dyDescent="0.2">
      <c r="A63" s="248"/>
      <c r="B63" s="249"/>
      <c r="C63" s="249"/>
      <c r="D63" s="250"/>
    </row>
    <row r="64" spans="1:4" s="247" customFormat="1" x14ac:dyDescent="0.2">
      <c r="A64" s="248"/>
      <c r="B64" s="249"/>
      <c r="C64" s="249"/>
      <c r="D64" s="250"/>
    </row>
    <row r="65" spans="1:4" s="64" customFormat="1" x14ac:dyDescent="0.2">
      <c r="A65" s="251"/>
      <c r="B65" s="256"/>
      <c r="C65" s="256"/>
      <c r="D65" s="253"/>
    </row>
    <row r="66" spans="1:4" s="247" customFormat="1" x14ac:dyDescent="0.2">
      <c r="A66" s="248"/>
      <c r="B66" s="249"/>
      <c r="C66" s="249"/>
      <c r="D66" s="250"/>
    </row>
    <row r="67" spans="1:4" s="247" customFormat="1" x14ac:dyDescent="0.2">
      <c r="A67" s="248"/>
      <c r="B67" s="249"/>
      <c r="C67" s="249"/>
      <c r="D67" s="250"/>
    </row>
    <row r="68" spans="1:4" s="247" customFormat="1" x14ac:dyDescent="0.2">
      <c r="A68" s="258"/>
      <c r="B68" s="249"/>
      <c r="C68" s="249"/>
      <c r="D68" s="250"/>
    </row>
    <row r="69" spans="1:4" s="247" customFormat="1" x14ac:dyDescent="0.2">
      <c r="A69" s="248"/>
      <c r="B69" s="249"/>
      <c r="C69" s="249"/>
      <c r="D69" s="250"/>
    </row>
    <row r="70" spans="1:4" s="247" customFormat="1" x14ac:dyDescent="0.2">
      <c r="A70" s="258"/>
      <c r="B70" s="249"/>
      <c r="C70" s="249"/>
      <c r="D70" s="250"/>
    </row>
    <row r="71" spans="1:4" s="247" customFormat="1" x14ac:dyDescent="0.2">
      <c r="A71" s="248"/>
      <c r="B71" s="249"/>
      <c r="C71" s="249"/>
      <c r="D71" s="250"/>
    </row>
    <row r="72" spans="1:4" s="247" customFormat="1" x14ac:dyDescent="0.2">
      <c r="A72" s="258"/>
      <c r="B72" s="249"/>
      <c r="C72" s="249"/>
      <c r="D72" s="250"/>
    </row>
    <row r="73" spans="1:4" s="247" customFormat="1" x14ac:dyDescent="0.2">
      <c r="A73" s="258"/>
      <c r="B73" s="249"/>
      <c r="C73" s="249"/>
      <c r="D73" s="250"/>
    </row>
    <row r="74" spans="1:4" s="247" customFormat="1" x14ac:dyDescent="0.2">
      <c r="A74" s="258"/>
      <c r="B74" s="249"/>
      <c r="C74" s="249"/>
      <c r="D74" s="250"/>
    </row>
    <row r="75" spans="1:4" s="247" customFormat="1" x14ac:dyDescent="0.2">
      <c r="A75" s="248"/>
      <c r="B75" s="249"/>
      <c r="C75" s="249"/>
      <c r="D75" s="250"/>
    </row>
    <row r="76" spans="1:4" s="247" customFormat="1" x14ac:dyDescent="0.2">
      <c r="A76" s="258"/>
      <c r="B76" s="249"/>
      <c r="C76" s="249"/>
      <c r="D76" s="250"/>
    </row>
    <row r="77" spans="1:4" ht="13.5" hidden="1" customHeight="1" x14ac:dyDescent="0.2">
      <c r="A77" s="259" t="s">
        <v>332</v>
      </c>
      <c r="B77" s="249" t="e">
        <f>SUM(#REF!)</f>
        <v>#REF!</v>
      </c>
      <c r="C77" s="249" t="e">
        <f>SUM(B77:B77)</f>
        <v>#REF!</v>
      </c>
      <c r="D77" s="263" t="e">
        <f>C77/B77</f>
        <v>#REF!</v>
      </c>
    </row>
    <row r="78" spans="1:4" ht="12.75" hidden="1" customHeight="1" x14ac:dyDescent="0.2">
      <c r="A78" s="66" t="s">
        <v>222</v>
      </c>
      <c r="B78" s="249" t="e">
        <f>SUM(#REF!)</f>
        <v>#REF!</v>
      </c>
      <c r="C78" s="249" t="e">
        <f>SUM(B78:B78)</f>
        <v>#REF!</v>
      </c>
      <c r="D78" s="263" t="e">
        <f>C78/B78</f>
        <v>#REF!</v>
      </c>
    </row>
    <row r="79" spans="1:4" ht="76.5" hidden="1" x14ac:dyDescent="0.2">
      <c r="A79" s="264" t="s">
        <v>333</v>
      </c>
      <c r="B79" s="249" t="e">
        <f>SUM(#REF!)</f>
        <v>#REF!</v>
      </c>
      <c r="C79" s="249" t="e">
        <f>SUM(B79:B79)</f>
        <v>#REF!</v>
      </c>
      <c r="D79" s="263" t="e">
        <f>C79/B79</f>
        <v>#REF!</v>
      </c>
    </row>
    <row r="80" spans="1:4" ht="12.75" hidden="1" customHeight="1" x14ac:dyDescent="0.2">
      <c r="A80" s="258" t="s">
        <v>222</v>
      </c>
      <c r="B80" s="249" t="e">
        <f>SUM(#REF!)</f>
        <v>#REF!</v>
      </c>
      <c r="C80" s="249" t="e">
        <f>SUM(B80:B80)</f>
        <v>#REF!</v>
      </c>
      <c r="D80" s="263" t="e">
        <f>C80/B80</f>
        <v>#REF!</v>
      </c>
    </row>
    <row r="81" spans="1:4" x14ac:dyDescent="0.2">
      <c r="A81" s="258"/>
      <c r="B81" s="265"/>
      <c r="C81" s="265"/>
      <c r="D81" s="263"/>
    </row>
    <row r="88" spans="1:4" hidden="1" x14ac:dyDescent="0.2">
      <c r="A88" s="170" t="s">
        <v>334</v>
      </c>
      <c r="B88" s="63">
        <f>B76+B74+B72+B68+B45+B29+B70</f>
        <v>0</v>
      </c>
      <c r="C88" s="63">
        <f>C76+C74+C72+C68+C45+C29+C70</f>
        <v>0</v>
      </c>
    </row>
  </sheetData>
  <mergeCells count="4">
    <mergeCell ref="A8:D8"/>
    <mergeCell ref="A9:D9"/>
    <mergeCell ref="A10:D10"/>
    <mergeCell ref="A16:A18"/>
  </mergeCells>
  <printOptions horizontalCentered="1"/>
  <pageMargins left="1.1811023622047245" right="0.78740157480314965" top="0.59055118110236227" bottom="0.59055118110236227" header="0" footer="0"/>
  <pageSetup paperSize="9" scale="8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12</vt:i4>
      </vt:variant>
    </vt:vector>
  </HeadingPairs>
  <TitlesOfParts>
    <vt:vector size="18" baseType="lpstr">
      <vt:lpstr>1</vt:lpstr>
      <vt:lpstr>2</vt:lpstr>
      <vt:lpstr>3</vt:lpstr>
      <vt:lpstr>4</vt:lpstr>
      <vt:lpstr>5</vt:lpstr>
      <vt:lpstr>6</vt:lpstr>
      <vt:lpstr>'1'!Заголовки_для_печати</vt:lpstr>
      <vt:lpstr>'2'!Заголовки_для_печати</vt:lpstr>
      <vt:lpstr>'3'!Заголовки_для_печати</vt:lpstr>
      <vt:lpstr>'4'!Заголовки_для_печати</vt:lpstr>
      <vt:lpstr>'5'!Заголовки_для_печати</vt:lpstr>
      <vt:lpstr>'6'!Заголовки_для_печати</vt:lpstr>
      <vt:lpstr>'1'!Область_печати</vt:lpstr>
      <vt:lpstr>'2'!Область_печати</vt:lpstr>
      <vt:lpstr>'3'!Область_печати</vt:lpstr>
      <vt:lpstr>'4'!Область_печати</vt:lpstr>
      <vt:lpstr>'5'!Область_печати</vt:lpstr>
      <vt:lpstr>'6'!Область_печати</vt:lpstr>
    </vt:vector>
  </TitlesOfParts>
  <Company>УФЭИО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Веселова</dc:creator>
  <cp:lastModifiedBy>user</cp:lastModifiedBy>
  <cp:lastPrinted>2022-04-10T21:54:10Z</cp:lastPrinted>
  <dcterms:created xsi:type="dcterms:W3CDTF">2005-10-28T06:18:06Z</dcterms:created>
  <dcterms:modified xsi:type="dcterms:W3CDTF">2022-05-13T03:32:20Z</dcterms:modified>
</cp:coreProperties>
</file>